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updateLinks="never" defaultThemeVersion="166925"/>
  <mc:AlternateContent xmlns:mc="http://schemas.openxmlformats.org/markup-compatibility/2006">
    <mc:Choice Requires="x15">
      <x15ac:absPath xmlns:x15ac="http://schemas.microsoft.com/office/spreadsheetml/2010/11/ac" url="C:\Users\besni.DESKTOP-BNMA5MF\Desktop\IPMA AKREDITIM\FORMAT E REJA IPMA\"/>
    </mc:Choice>
  </mc:AlternateContent>
  <xr:revisionPtr revIDLastSave="0" documentId="13_ncr:1_{94BB8BE0-9604-4672-A4C4-B144031CA713}" xr6:coauthVersionLast="47" xr6:coauthVersionMax="47" xr10:uidLastSave="{00000000-0000-0000-0000-000000000000}"/>
  <bookViews>
    <workbookView xWindow="-120" yWindow="-120" windowWidth="24240" windowHeight="13140" xr2:uid="{E441DDCC-CF91-4A2B-A5E0-F22E2444FB5E}"/>
  </bookViews>
  <sheets>
    <sheet name="Self Assesement for Level D" sheetId="1" r:id="rId1"/>
    <sheet name="Self Assesment Levels A, B, C" sheetId="2" r:id="rId2"/>
    <sheet name="Project Scores" sheetId="8" r:id="rId3"/>
    <sheet name="Program Scores" sheetId="9" r:id="rId4"/>
    <sheet name="Portfolio Scores" sheetId="10" r:id="rId5"/>
  </sheets>
  <externalReferences>
    <externalReference r:id="rId6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C151" i="10" l="1"/>
  <c r="B151" i="10"/>
  <c r="AC150" i="10"/>
  <c r="B150" i="10"/>
  <c r="AC149" i="10"/>
  <c r="B149" i="10"/>
  <c r="AC148" i="10"/>
  <c r="B148" i="10"/>
  <c r="AC147" i="10"/>
  <c r="B147" i="10"/>
  <c r="AC146" i="10"/>
  <c r="B146" i="10"/>
  <c r="AB145" i="10"/>
  <c r="AC144" i="10"/>
  <c r="B144" i="10"/>
  <c r="AC143" i="10"/>
  <c r="AC141" i="10" s="1"/>
  <c r="E141" i="10" s="1"/>
  <c r="B143" i="10"/>
  <c r="AC142" i="10"/>
  <c r="B142" i="10"/>
  <c r="AB141" i="10"/>
  <c r="AC140" i="10"/>
  <c r="B140" i="10"/>
  <c r="AC139" i="10"/>
  <c r="B139" i="10"/>
  <c r="AC138" i="10"/>
  <c r="B138" i="10"/>
  <c r="AC137" i="10"/>
  <c r="B137" i="10"/>
  <c r="AC136" i="10"/>
  <c r="B136" i="10"/>
  <c r="AC135" i="10"/>
  <c r="E135" i="10" s="1"/>
  <c r="AB135" i="10"/>
  <c r="AC134" i="10"/>
  <c r="B134" i="10"/>
  <c r="AC133" i="10"/>
  <c r="B133" i="10"/>
  <c r="AC132" i="10"/>
  <c r="B132" i="10"/>
  <c r="AC131" i="10"/>
  <c r="B131" i="10"/>
  <c r="AC130" i="10"/>
  <c r="B130" i="10"/>
  <c r="AB129" i="10"/>
  <c r="AC128" i="10"/>
  <c r="B128" i="10"/>
  <c r="AC127" i="10"/>
  <c r="B127" i="10"/>
  <c r="AC126" i="10"/>
  <c r="AC125" i="10" s="1"/>
  <c r="E125" i="10" s="1"/>
  <c r="B126" i="10"/>
  <c r="AB125" i="10"/>
  <c r="AC124" i="10"/>
  <c r="AC123" i="10" s="1"/>
  <c r="E123" i="10" s="1"/>
  <c r="B124" i="10"/>
  <c r="AB123" i="10"/>
  <c r="AC122" i="10"/>
  <c r="B122" i="10"/>
  <c r="AC121" i="10"/>
  <c r="B121" i="10"/>
  <c r="AC120" i="10"/>
  <c r="B120" i="10"/>
  <c r="AB119" i="10"/>
  <c r="AC118" i="10"/>
  <c r="B118" i="10"/>
  <c r="AC117" i="10"/>
  <c r="B117" i="10"/>
  <c r="AC116" i="10"/>
  <c r="B116" i="10"/>
  <c r="AB115" i="10"/>
  <c r="AC114" i="10"/>
  <c r="AC113" i="10" s="1"/>
  <c r="E113" i="10" s="1"/>
  <c r="B114" i="10"/>
  <c r="AB113" i="10"/>
  <c r="AC112" i="10"/>
  <c r="B112" i="10"/>
  <c r="AC111" i="10"/>
  <c r="B111" i="10"/>
  <c r="AC110" i="10"/>
  <c r="B110" i="10"/>
  <c r="AC109" i="10"/>
  <c r="B109" i="10"/>
  <c r="AB108" i="10"/>
  <c r="AC107" i="10"/>
  <c r="AC106" i="10" s="1"/>
  <c r="E106" i="10" s="1"/>
  <c r="B107" i="10"/>
  <c r="AB106" i="10"/>
  <c r="AC105" i="10"/>
  <c r="B105" i="10"/>
  <c r="AC104" i="10"/>
  <c r="B104" i="10"/>
  <c r="AB103" i="10"/>
  <c r="AC102" i="10"/>
  <c r="AC101" i="10" s="1"/>
  <c r="E101" i="10" s="1"/>
  <c r="B102" i="10"/>
  <c r="AB101" i="10"/>
  <c r="AC100" i="10"/>
  <c r="B100" i="10"/>
  <c r="AC99" i="10"/>
  <c r="AC98" i="10" s="1"/>
  <c r="E98" i="10" s="1"/>
  <c r="B99" i="10"/>
  <c r="AB98" i="10"/>
  <c r="AC95" i="10"/>
  <c r="B95" i="10"/>
  <c r="AC94" i="10"/>
  <c r="B94" i="10"/>
  <c r="AC93" i="10"/>
  <c r="B93" i="10"/>
  <c r="AC92" i="10"/>
  <c r="B92" i="10"/>
  <c r="AC91" i="10"/>
  <c r="B91" i="10"/>
  <c r="AB90" i="10"/>
  <c r="AC89" i="10"/>
  <c r="B89" i="10"/>
  <c r="AC88" i="10"/>
  <c r="B88" i="10"/>
  <c r="AC87" i="10"/>
  <c r="B87" i="10"/>
  <c r="AC86" i="10"/>
  <c r="B86" i="10"/>
  <c r="AC85" i="10"/>
  <c r="B85" i="10"/>
  <c r="AB84" i="10"/>
  <c r="AC83" i="10"/>
  <c r="B83" i="10"/>
  <c r="AC82" i="10"/>
  <c r="B82" i="10"/>
  <c r="AC81" i="10"/>
  <c r="B81" i="10"/>
  <c r="AC80" i="10"/>
  <c r="AC78" i="10" s="1"/>
  <c r="E78" i="10" s="1"/>
  <c r="B80" i="10"/>
  <c r="AC79" i="10"/>
  <c r="B79" i="10"/>
  <c r="AB78" i="10"/>
  <c r="AC77" i="10"/>
  <c r="B77" i="10"/>
  <c r="AC76" i="10"/>
  <c r="B76" i="10"/>
  <c r="AC75" i="10"/>
  <c r="B75" i="10"/>
  <c r="AC74" i="10"/>
  <c r="AC73" i="10" s="1"/>
  <c r="E73" i="10" s="1"/>
  <c r="B74" i="10"/>
  <c r="AB73" i="10"/>
  <c r="AC72" i="10"/>
  <c r="B72" i="10"/>
  <c r="AC71" i="10"/>
  <c r="B71" i="10"/>
  <c r="AC70" i="10"/>
  <c r="B70" i="10"/>
  <c r="AC69" i="10"/>
  <c r="B69" i="10"/>
  <c r="AC68" i="10"/>
  <c r="B68" i="10"/>
  <c r="AB67" i="10"/>
  <c r="AC66" i="10"/>
  <c r="B66" i="10"/>
  <c r="AC65" i="10"/>
  <c r="B65" i="10"/>
  <c r="AC64" i="10"/>
  <c r="B64" i="10"/>
  <c r="AC63" i="10"/>
  <c r="B63" i="10"/>
  <c r="AC62" i="10"/>
  <c r="B62" i="10"/>
  <c r="AB61" i="10"/>
  <c r="AC60" i="10"/>
  <c r="B60" i="10"/>
  <c r="AC59" i="10"/>
  <c r="B59" i="10"/>
  <c r="AC58" i="10"/>
  <c r="B58" i="10"/>
  <c r="AC57" i="10"/>
  <c r="B57" i="10"/>
  <c r="AC56" i="10"/>
  <c r="B56" i="10"/>
  <c r="AB55" i="10"/>
  <c r="AC54" i="10"/>
  <c r="B54" i="10"/>
  <c r="AC53" i="10"/>
  <c r="B53" i="10"/>
  <c r="AC52" i="10"/>
  <c r="AC49" i="10" s="1"/>
  <c r="E49" i="10" s="1"/>
  <c r="B52" i="10"/>
  <c r="AC51" i="10"/>
  <c r="B51" i="10"/>
  <c r="AC50" i="10"/>
  <c r="B50" i="10"/>
  <c r="AB49" i="10"/>
  <c r="AC48" i="10"/>
  <c r="B48" i="10"/>
  <c r="AC47" i="10"/>
  <c r="B47" i="10"/>
  <c r="AC46" i="10"/>
  <c r="B46" i="10"/>
  <c r="AC45" i="10"/>
  <c r="B45" i="10"/>
  <c r="AC44" i="10"/>
  <c r="B44" i="10"/>
  <c r="AB43" i="10"/>
  <c r="D43" i="10"/>
  <c r="AC42" i="10"/>
  <c r="B42" i="10"/>
  <c r="AC41" i="10"/>
  <c r="B41" i="10"/>
  <c r="AC40" i="10"/>
  <c r="B40" i="10"/>
  <c r="AC39" i="10"/>
  <c r="B39" i="10"/>
  <c r="AC38" i="10"/>
  <c r="B38" i="10"/>
  <c r="AB37" i="10"/>
  <c r="AC34" i="10"/>
  <c r="B34" i="10"/>
  <c r="AC33" i="10"/>
  <c r="B33" i="10"/>
  <c r="AC32" i="10"/>
  <c r="B32" i="10"/>
  <c r="AB31" i="10"/>
  <c r="AC30" i="10"/>
  <c r="B30" i="10"/>
  <c r="AC29" i="10"/>
  <c r="AC27" i="10" s="1"/>
  <c r="E27" i="10" s="1"/>
  <c r="B29" i="10"/>
  <c r="AC28" i="10"/>
  <c r="B28" i="10"/>
  <c r="AB27" i="10"/>
  <c r="AC26" i="10"/>
  <c r="B26" i="10"/>
  <c r="AC25" i="10"/>
  <c r="B25" i="10"/>
  <c r="AC24" i="10"/>
  <c r="B24" i="10"/>
  <c r="AC23" i="10"/>
  <c r="B23" i="10"/>
  <c r="AC22" i="10"/>
  <c r="B22" i="10"/>
  <c r="AC21" i="10"/>
  <c r="AC20" i="10" s="1"/>
  <c r="E20" i="10" s="1"/>
  <c r="B21" i="10"/>
  <c r="AB20" i="10"/>
  <c r="AC19" i="10"/>
  <c r="B19" i="10"/>
  <c r="AC18" i="10"/>
  <c r="B18" i="10"/>
  <c r="AC17" i="10"/>
  <c r="B17" i="10"/>
  <c r="AC16" i="10"/>
  <c r="AC15" i="10" s="1"/>
  <c r="E15" i="10" s="1"/>
  <c r="B16" i="10"/>
  <c r="AB15" i="10"/>
  <c r="AC14" i="10"/>
  <c r="B14" i="10"/>
  <c r="AC13" i="10"/>
  <c r="B13" i="10"/>
  <c r="AC12" i="10"/>
  <c r="B12" i="10"/>
  <c r="AC11" i="10"/>
  <c r="B11" i="10"/>
  <c r="AC10" i="10"/>
  <c r="B10" i="10"/>
  <c r="AB9" i="10"/>
  <c r="C186" i="9"/>
  <c r="AC174" i="9"/>
  <c r="B174" i="9"/>
  <c r="AC173" i="9"/>
  <c r="B173" i="9"/>
  <c r="AC172" i="9"/>
  <c r="B172" i="9"/>
  <c r="AC171" i="9"/>
  <c r="B171" i="9"/>
  <c r="AB170" i="9"/>
  <c r="AC169" i="9"/>
  <c r="B169" i="9"/>
  <c r="AC168" i="9"/>
  <c r="B168" i="9"/>
  <c r="AC167" i="9"/>
  <c r="B167" i="9"/>
  <c r="AC166" i="9"/>
  <c r="B166" i="9"/>
  <c r="AB165" i="9"/>
  <c r="AC164" i="9"/>
  <c r="B164" i="9"/>
  <c r="AC163" i="9"/>
  <c r="B163" i="9"/>
  <c r="AC162" i="9"/>
  <c r="B162" i="9"/>
  <c r="AC161" i="9"/>
  <c r="B161" i="9"/>
  <c r="AC160" i="9"/>
  <c r="B160" i="9"/>
  <c r="AB159" i="9"/>
  <c r="AC158" i="9"/>
  <c r="B158" i="9"/>
  <c r="AC157" i="9"/>
  <c r="B157" i="9"/>
  <c r="AC156" i="9"/>
  <c r="B156" i="9"/>
  <c r="AC155" i="9"/>
  <c r="B155" i="9"/>
  <c r="AC154" i="9"/>
  <c r="B154" i="9"/>
  <c r="AC153" i="9"/>
  <c r="E153" i="9" s="1"/>
  <c r="AB153" i="9"/>
  <c r="AC152" i="9"/>
  <c r="B152" i="9"/>
  <c r="AC151" i="9"/>
  <c r="B151" i="9"/>
  <c r="AC150" i="9"/>
  <c r="B150" i="9"/>
  <c r="AC149" i="9"/>
  <c r="B149" i="9"/>
  <c r="AC148" i="9"/>
  <c r="B148" i="9"/>
  <c r="AB147" i="9"/>
  <c r="AC146" i="9"/>
  <c r="B146" i="9"/>
  <c r="AC145" i="9"/>
  <c r="B145" i="9"/>
  <c r="AC144" i="9"/>
  <c r="B144" i="9"/>
  <c r="AB143" i="9"/>
  <c r="AC142" i="9"/>
  <c r="B142" i="9"/>
  <c r="AC141" i="9"/>
  <c r="B141" i="9"/>
  <c r="AC140" i="9"/>
  <c r="B140" i="9"/>
  <c r="AC139" i="9"/>
  <c r="B139" i="9"/>
  <c r="AC138" i="9"/>
  <c r="B138" i="9"/>
  <c r="AB137" i="9"/>
  <c r="AC136" i="9"/>
  <c r="B136" i="9"/>
  <c r="AC135" i="9"/>
  <c r="B135" i="9"/>
  <c r="AC134" i="9"/>
  <c r="B134" i="9"/>
  <c r="AC133" i="9"/>
  <c r="B133" i="9"/>
  <c r="AC132" i="9"/>
  <c r="B132" i="9"/>
  <c r="AC131" i="9"/>
  <c r="E131" i="9" s="1"/>
  <c r="AB131" i="9"/>
  <c r="AC130" i="9"/>
  <c r="B130" i="9"/>
  <c r="AC129" i="9"/>
  <c r="AC128" i="9" s="1"/>
  <c r="E128" i="9" s="1"/>
  <c r="B129" i="9"/>
  <c r="AB128" i="9"/>
  <c r="AC127" i="9"/>
  <c r="B127" i="9"/>
  <c r="AC126" i="9"/>
  <c r="B126" i="9"/>
  <c r="AC125" i="9"/>
  <c r="B125" i="9"/>
  <c r="AC124" i="9"/>
  <c r="B124" i="9"/>
  <c r="AB123" i="9"/>
  <c r="AC122" i="9"/>
  <c r="B122" i="9"/>
  <c r="AC121" i="9"/>
  <c r="B121" i="9"/>
  <c r="AC120" i="9"/>
  <c r="B120" i="9"/>
  <c r="AB119" i="9"/>
  <c r="AC118" i="9"/>
  <c r="B118" i="9"/>
  <c r="AC117" i="9"/>
  <c r="B117" i="9"/>
  <c r="AC116" i="9"/>
  <c r="B116" i="9"/>
  <c r="AC115" i="9"/>
  <c r="B115" i="9"/>
  <c r="AB114" i="9"/>
  <c r="AC113" i="9"/>
  <c r="B113" i="9"/>
  <c r="AC112" i="9"/>
  <c r="B112" i="9"/>
  <c r="AC111" i="9"/>
  <c r="B111" i="9"/>
  <c r="AC110" i="9"/>
  <c r="B110" i="9"/>
  <c r="AC109" i="9"/>
  <c r="AC108" i="9" s="1"/>
  <c r="E108" i="9" s="1"/>
  <c r="B109" i="9"/>
  <c r="AB108" i="9"/>
  <c r="AC107" i="9"/>
  <c r="B107" i="9"/>
  <c r="AC106" i="9"/>
  <c r="B106" i="9"/>
  <c r="AC105" i="9"/>
  <c r="B105" i="9"/>
  <c r="AC104" i="9"/>
  <c r="B104" i="9"/>
  <c r="AC103" i="9"/>
  <c r="B103" i="9"/>
  <c r="AC102" i="9"/>
  <c r="B102" i="9"/>
  <c r="AC101" i="9"/>
  <c r="AC99" i="9" s="1"/>
  <c r="E99" i="9" s="1"/>
  <c r="B101" i="9"/>
  <c r="AC100" i="9"/>
  <c r="B100" i="9"/>
  <c r="AB99" i="9"/>
  <c r="AC96" i="9"/>
  <c r="B96" i="9"/>
  <c r="AC95" i="9"/>
  <c r="B95" i="9"/>
  <c r="AC94" i="9"/>
  <c r="B94" i="9"/>
  <c r="AC93" i="9"/>
  <c r="B93" i="9"/>
  <c r="AC92" i="9"/>
  <c r="B92" i="9"/>
  <c r="AB91" i="9"/>
  <c r="AC90" i="9"/>
  <c r="B90" i="9"/>
  <c r="AC89" i="9"/>
  <c r="B89" i="9"/>
  <c r="AC88" i="9"/>
  <c r="B88" i="9"/>
  <c r="AC87" i="9"/>
  <c r="B87" i="9"/>
  <c r="AC86" i="9"/>
  <c r="AC85" i="9" s="1"/>
  <c r="E85" i="9" s="1"/>
  <c r="B86" i="9"/>
  <c r="AB85" i="9"/>
  <c r="AC84" i="9"/>
  <c r="B84" i="9"/>
  <c r="AC83" i="9"/>
  <c r="B83" i="9"/>
  <c r="AC82" i="9"/>
  <c r="B82" i="9"/>
  <c r="AC81" i="9"/>
  <c r="B81" i="9"/>
  <c r="AC80" i="9"/>
  <c r="B80" i="9"/>
  <c r="AB79" i="9"/>
  <c r="AC78" i="9"/>
  <c r="B78" i="9"/>
  <c r="AC77" i="9"/>
  <c r="B77" i="9"/>
  <c r="AC76" i="9"/>
  <c r="B76" i="9"/>
  <c r="AC75" i="9"/>
  <c r="AC74" i="9" s="1"/>
  <c r="E74" i="9" s="1"/>
  <c r="B75" i="9"/>
  <c r="AB74" i="9"/>
  <c r="AC73" i="9"/>
  <c r="B73" i="9"/>
  <c r="AC72" i="9"/>
  <c r="B72" i="9"/>
  <c r="AC71" i="9"/>
  <c r="B71" i="9"/>
  <c r="AC70" i="9"/>
  <c r="B70" i="9"/>
  <c r="AC69" i="9"/>
  <c r="AC68" i="9" s="1"/>
  <c r="E68" i="9" s="1"/>
  <c r="B69" i="9"/>
  <c r="AB68" i="9"/>
  <c r="AC67" i="9"/>
  <c r="B67" i="9"/>
  <c r="AC66" i="9"/>
  <c r="B66" i="9"/>
  <c r="AC65" i="9"/>
  <c r="B65" i="9"/>
  <c r="AC64" i="9"/>
  <c r="B64" i="9"/>
  <c r="AC63" i="9"/>
  <c r="B63" i="9"/>
  <c r="AB62" i="9"/>
  <c r="AC61" i="9"/>
  <c r="B61" i="9"/>
  <c r="AC60" i="9"/>
  <c r="B60" i="9"/>
  <c r="AC59" i="9"/>
  <c r="B59" i="9"/>
  <c r="AC58" i="9"/>
  <c r="B58" i="9"/>
  <c r="AC57" i="9"/>
  <c r="B57" i="9"/>
  <c r="AB56" i="9"/>
  <c r="AC55" i="9"/>
  <c r="B55" i="9"/>
  <c r="AC54" i="9"/>
  <c r="B54" i="9"/>
  <c r="AC53" i="9"/>
  <c r="B53" i="9"/>
  <c r="AC52" i="9"/>
  <c r="B52" i="9"/>
  <c r="AC51" i="9"/>
  <c r="AC50" i="9" s="1"/>
  <c r="E50" i="9" s="1"/>
  <c r="B51" i="9"/>
  <c r="AB50" i="9"/>
  <c r="AC49" i="9"/>
  <c r="B49" i="9"/>
  <c r="AC48" i="9"/>
  <c r="B48" i="9"/>
  <c r="AC47" i="9"/>
  <c r="B47" i="9"/>
  <c r="AC46" i="9"/>
  <c r="B46" i="9"/>
  <c r="AC45" i="9"/>
  <c r="AC44" i="9" s="1"/>
  <c r="E44" i="9" s="1"/>
  <c r="B45" i="9"/>
  <c r="AB44" i="9"/>
  <c r="D44" i="9"/>
  <c r="AC43" i="9"/>
  <c r="B43" i="9"/>
  <c r="AC42" i="9"/>
  <c r="B42" i="9"/>
  <c r="AC41" i="9"/>
  <c r="B41" i="9"/>
  <c r="AC40" i="9"/>
  <c r="B40" i="9"/>
  <c r="AC39" i="9"/>
  <c r="AC38" i="9" s="1"/>
  <c r="E38" i="9" s="1"/>
  <c r="B39" i="9"/>
  <c r="AB38" i="9"/>
  <c r="AC35" i="9"/>
  <c r="B35" i="9"/>
  <c r="AC34" i="9"/>
  <c r="B34" i="9"/>
  <c r="AC33" i="9"/>
  <c r="AC32" i="9" s="1"/>
  <c r="E32" i="9" s="1"/>
  <c r="B33" i="9"/>
  <c r="AB32" i="9"/>
  <c r="AC31" i="9"/>
  <c r="B31" i="9"/>
  <c r="AC30" i="9"/>
  <c r="B30" i="9"/>
  <c r="AC29" i="9"/>
  <c r="AC28" i="9" s="1"/>
  <c r="E28" i="9" s="1"/>
  <c r="B29" i="9"/>
  <c r="AB28" i="9"/>
  <c r="AC27" i="9"/>
  <c r="B27" i="9"/>
  <c r="AC26" i="9"/>
  <c r="B26" i="9"/>
  <c r="AC25" i="9"/>
  <c r="B25" i="9"/>
  <c r="AC24" i="9"/>
  <c r="B24" i="9"/>
  <c r="AC23" i="9"/>
  <c r="B23" i="9"/>
  <c r="AC22" i="9"/>
  <c r="B22" i="9"/>
  <c r="AC21" i="9"/>
  <c r="E21" i="9" s="1"/>
  <c r="AB21" i="9"/>
  <c r="AC20" i="9"/>
  <c r="B20" i="9"/>
  <c r="AC19" i="9"/>
  <c r="B19" i="9"/>
  <c r="AC18" i="9"/>
  <c r="B18" i="9"/>
  <c r="AC17" i="9"/>
  <c r="B17" i="9"/>
  <c r="AC16" i="9"/>
  <c r="B16" i="9"/>
  <c r="AB15" i="9"/>
  <c r="AC14" i="9"/>
  <c r="B14" i="9"/>
  <c r="AC13" i="9"/>
  <c r="B13" i="9"/>
  <c r="AC12" i="9"/>
  <c r="B12" i="9"/>
  <c r="AC11" i="9"/>
  <c r="B11" i="9"/>
  <c r="AC10" i="9"/>
  <c r="B10" i="9"/>
  <c r="AB9" i="9"/>
  <c r="AC171" i="8"/>
  <c r="B171" i="8"/>
  <c r="AC170" i="8"/>
  <c r="B170" i="8"/>
  <c r="AC169" i="8"/>
  <c r="B169" i="8"/>
  <c r="AC168" i="8"/>
  <c r="B168" i="8"/>
  <c r="AB167" i="8"/>
  <c r="AC166" i="8"/>
  <c r="B166" i="8"/>
  <c r="AC165" i="8"/>
  <c r="B165" i="8"/>
  <c r="AC164" i="8"/>
  <c r="B164" i="8"/>
  <c r="AC163" i="8"/>
  <c r="B163" i="8"/>
  <c r="AC162" i="8"/>
  <c r="B162" i="8"/>
  <c r="AB161" i="8"/>
  <c r="AC160" i="8"/>
  <c r="B160" i="8"/>
  <c r="AC159" i="8"/>
  <c r="B159" i="8"/>
  <c r="AC158" i="8"/>
  <c r="B158" i="8"/>
  <c r="AC157" i="8"/>
  <c r="B157" i="8"/>
  <c r="AC156" i="8"/>
  <c r="B156" i="8"/>
  <c r="AB155" i="8"/>
  <c r="AC154" i="8"/>
  <c r="B154" i="8"/>
  <c r="AC153" i="8"/>
  <c r="B153" i="8"/>
  <c r="AC152" i="8"/>
  <c r="B152" i="8"/>
  <c r="AC151" i="8"/>
  <c r="B151" i="8"/>
  <c r="AC150" i="8"/>
  <c r="B150" i="8"/>
  <c r="AC149" i="8"/>
  <c r="AC148" i="8" s="1"/>
  <c r="E148" i="8" s="1"/>
  <c r="B149" i="8"/>
  <c r="AB148" i="8"/>
  <c r="AC147" i="8"/>
  <c r="B147" i="8"/>
  <c r="AC146" i="8"/>
  <c r="B146" i="8"/>
  <c r="AC145" i="8"/>
  <c r="B145" i="8"/>
  <c r="AC144" i="8"/>
  <c r="B144" i="8"/>
  <c r="AB143" i="8"/>
  <c r="AC142" i="8"/>
  <c r="B142" i="8"/>
  <c r="AC141" i="8"/>
  <c r="AC137" i="8" s="1"/>
  <c r="E137" i="8" s="1"/>
  <c r="B141" i="8"/>
  <c r="AC140" i="8"/>
  <c r="B140" i="8"/>
  <c r="AC139" i="8"/>
  <c r="B139" i="8"/>
  <c r="AC138" i="8"/>
  <c r="B138" i="8"/>
  <c r="AB137" i="8"/>
  <c r="AC136" i="8"/>
  <c r="B136" i="8"/>
  <c r="AC135" i="8"/>
  <c r="B135" i="8"/>
  <c r="AC134" i="8"/>
  <c r="B134" i="8"/>
  <c r="AC133" i="8"/>
  <c r="B133" i="8"/>
  <c r="AC132" i="8"/>
  <c r="B132" i="8"/>
  <c r="AB131" i="8"/>
  <c r="AC130" i="8"/>
  <c r="B130" i="8"/>
  <c r="AC129" i="8"/>
  <c r="B129" i="8"/>
  <c r="AC128" i="8"/>
  <c r="B128" i="8"/>
  <c r="AC127" i="8"/>
  <c r="B127" i="8"/>
  <c r="AC126" i="8"/>
  <c r="B126" i="8"/>
  <c r="AB125" i="8"/>
  <c r="AC124" i="8"/>
  <c r="B124" i="8"/>
  <c r="AC123" i="8"/>
  <c r="B123" i="8"/>
  <c r="AC122" i="8"/>
  <c r="B122" i="8"/>
  <c r="AC121" i="8"/>
  <c r="B121" i="8"/>
  <c r="AB120" i="8"/>
  <c r="AC119" i="8"/>
  <c r="B119" i="8"/>
  <c r="AC118" i="8"/>
  <c r="B118" i="8"/>
  <c r="AC117" i="8"/>
  <c r="B117" i="8"/>
  <c r="AC116" i="8"/>
  <c r="B116" i="8"/>
  <c r="AC115" i="8"/>
  <c r="AC114" i="8" s="1"/>
  <c r="E114" i="8" s="1"/>
  <c r="B115" i="8"/>
  <c r="AB114" i="8"/>
  <c r="AC113" i="8"/>
  <c r="B113" i="8"/>
  <c r="AC112" i="8"/>
  <c r="B112" i="8"/>
  <c r="AC111" i="8"/>
  <c r="B111" i="8"/>
  <c r="AC110" i="8"/>
  <c r="B110" i="8"/>
  <c r="AB109" i="8"/>
  <c r="AC108" i="8"/>
  <c r="B108" i="8"/>
  <c r="AC107" i="8"/>
  <c r="B107" i="8"/>
  <c r="AC106" i="8"/>
  <c r="AC105" i="8" s="1"/>
  <c r="E105" i="8" s="1"/>
  <c r="B106" i="8"/>
  <c r="AB105" i="8"/>
  <c r="AC104" i="8"/>
  <c r="B104" i="8"/>
  <c r="AC103" i="8"/>
  <c r="B103" i="8"/>
  <c r="AC102" i="8"/>
  <c r="B102" i="8"/>
  <c r="AC101" i="8"/>
  <c r="B101" i="8"/>
  <c r="AC100" i="8"/>
  <c r="B100" i="8"/>
  <c r="AB99" i="8"/>
  <c r="AC96" i="8"/>
  <c r="B96" i="8"/>
  <c r="AC95" i="8"/>
  <c r="AC91" i="8" s="1"/>
  <c r="E91" i="8" s="1"/>
  <c r="B95" i="8"/>
  <c r="AC94" i="8"/>
  <c r="B94" i="8"/>
  <c r="AC93" i="8"/>
  <c r="B93" i="8"/>
  <c r="AC92" i="8"/>
  <c r="B92" i="8"/>
  <c r="AB91" i="8"/>
  <c r="AC90" i="8"/>
  <c r="B90" i="8"/>
  <c r="AC89" i="8"/>
  <c r="B89" i="8"/>
  <c r="AC88" i="8"/>
  <c r="B88" i="8"/>
  <c r="AC87" i="8"/>
  <c r="B87" i="8"/>
  <c r="AC86" i="8"/>
  <c r="B86" i="8"/>
  <c r="AB85" i="8"/>
  <c r="AC84" i="8"/>
  <c r="B84" i="8"/>
  <c r="AC83" i="8"/>
  <c r="B83" i="8"/>
  <c r="AC82" i="8"/>
  <c r="B82" i="8"/>
  <c r="AC81" i="8"/>
  <c r="B81" i="8"/>
  <c r="AC80" i="8"/>
  <c r="B80" i="8"/>
  <c r="AB79" i="8"/>
  <c r="AC78" i="8"/>
  <c r="B78" i="8"/>
  <c r="AC77" i="8"/>
  <c r="B77" i="8"/>
  <c r="AC76" i="8"/>
  <c r="B76" i="8"/>
  <c r="AC75" i="8"/>
  <c r="B75" i="8"/>
  <c r="AB74" i="8"/>
  <c r="AC73" i="8"/>
  <c r="B73" i="8"/>
  <c r="AC72" i="8"/>
  <c r="B72" i="8"/>
  <c r="AC71" i="8"/>
  <c r="B71" i="8"/>
  <c r="AC70" i="8"/>
  <c r="B70" i="8"/>
  <c r="AC69" i="8"/>
  <c r="AC68" i="8" s="1"/>
  <c r="E68" i="8" s="1"/>
  <c r="B69" i="8"/>
  <c r="AB68" i="8"/>
  <c r="AC67" i="8"/>
  <c r="B67" i="8"/>
  <c r="AC66" i="8"/>
  <c r="B66" i="8"/>
  <c r="AC65" i="8"/>
  <c r="B65" i="8"/>
  <c r="AC64" i="8"/>
  <c r="B64" i="8"/>
  <c r="AC63" i="8"/>
  <c r="B63" i="8"/>
  <c r="AB62" i="8"/>
  <c r="AC61" i="8"/>
  <c r="B61" i="8"/>
  <c r="AC60" i="8"/>
  <c r="B60" i="8"/>
  <c r="AC59" i="8"/>
  <c r="B59" i="8"/>
  <c r="AC58" i="8"/>
  <c r="B58" i="8"/>
  <c r="AC57" i="8"/>
  <c r="B57" i="8"/>
  <c r="AB56" i="8"/>
  <c r="AC55" i="8"/>
  <c r="B55" i="8"/>
  <c r="AC54" i="8"/>
  <c r="B54" i="8"/>
  <c r="AC53" i="8"/>
  <c r="B53" i="8"/>
  <c r="AC52" i="8"/>
  <c r="B52" i="8"/>
  <c r="AC51" i="8"/>
  <c r="B51" i="8"/>
  <c r="AB50" i="8"/>
  <c r="AC49" i="8"/>
  <c r="B49" i="8"/>
  <c r="AC48" i="8"/>
  <c r="B48" i="8"/>
  <c r="AC47" i="8"/>
  <c r="B47" i="8"/>
  <c r="AC46" i="8"/>
  <c r="B46" i="8"/>
  <c r="AC45" i="8"/>
  <c r="B45" i="8"/>
  <c r="AB44" i="8"/>
  <c r="D44" i="8"/>
  <c r="AC43" i="8"/>
  <c r="B43" i="8"/>
  <c r="AC42" i="8"/>
  <c r="B42" i="8"/>
  <c r="AC41" i="8"/>
  <c r="B41" i="8"/>
  <c r="AC40" i="8"/>
  <c r="B40" i="8"/>
  <c r="AC39" i="8"/>
  <c r="AC38" i="8" s="1"/>
  <c r="E38" i="8" s="1"/>
  <c r="B39" i="8"/>
  <c r="AB38" i="8"/>
  <c r="AC35" i="8"/>
  <c r="B35" i="8"/>
  <c r="AC34" i="8"/>
  <c r="B34" i="8"/>
  <c r="AC33" i="8"/>
  <c r="B33" i="8"/>
  <c r="AB32" i="8"/>
  <c r="AC31" i="8"/>
  <c r="B31" i="8"/>
  <c r="AC30" i="8"/>
  <c r="B30" i="8"/>
  <c r="AC29" i="8"/>
  <c r="B29" i="8"/>
  <c r="AB28" i="8"/>
  <c r="AC27" i="8"/>
  <c r="B27" i="8"/>
  <c r="AC26" i="8"/>
  <c r="B26" i="8"/>
  <c r="AC25" i="8"/>
  <c r="B25" i="8"/>
  <c r="AC24" i="8"/>
  <c r="B24" i="8"/>
  <c r="AC23" i="8"/>
  <c r="AC21" i="8" s="1"/>
  <c r="E21" i="8" s="1"/>
  <c r="B23" i="8"/>
  <c r="AC22" i="8"/>
  <c r="B22" i="8"/>
  <c r="AB21" i="8"/>
  <c r="AC20" i="8"/>
  <c r="B20" i="8"/>
  <c r="AC19" i="8"/>
  <c r="B19" i="8"/>
  <c r="AC18" i="8"/>
  <c r="B18" i="8"/>
  <c r="AC17" i="8"/>
  <c r="B17" i="8"/>
  <c r="AC16" i="8"/>
  <c r="B16" i="8"/>
  <c r="AB15" i="8"/>
  <c r="AC14" i="8"/>
  <c r="B14" i="8"/>
  <c r="AC13" i="8"/>
  <c r="B13" i="8"/>
  <c r="AC12" i="8"/>
  <c r="B12" i="8"/>
  <c r="AC11" i="8"/>
  <c r="B11" i="8"/>
  <c r="AC10" i="8"/>
  <c r="B10" i="8"/>
  <c r="AB9" i="8"/>
  <c r="D51" i="2"/>
  <c r="D63" i="2" s="1"/>
  <c r="D50" i="2"/>
  <c r="D62" i="2" s="1"/>
  <c r="B49" i="2"/>
  <c r="B48" i="2"/>
  <c r="B47" i="2"/>
  <c r="B46" i="2"/>
  <c r="B45" i="2"/>
  <c r="B44" i="2"/>
  <c r="B43" i="2"/>
  <c r="B42" i="2"/>
  <c r="B41" i="2"/>
  <c r="B40" i="2"/>
  <c r="B39" i="2"/>
  <c r="B38" i="2"/>
  <c r="C37" i="2"/>
  <c r="B37" i="2"/>
  <c r="C36" i="2"/>
  <c r="B36" i="2"/>
  <c r="D33" i="2"/>
  <c r="D60" i="2" s="1"/>
  <c r="D32" i="2"/>
  <c r="D59" i="2" s="1"/>
  <c r="B31" i="2"/>
  <c r="B30" i="2"/>
  <c r="B29" i="2"/>
  <c r="B28" i="2"/>
  <c r="B27" i="2"/>
  <c r="B26" i="2"/>
  <c r="B25" i="2"/>
  <c r="B24" i="2"/>
  <c r="B23" i="2"/>
  <c r="B22" i="2"/>
  <c r="D19" i="2"/>
  <c r="D57" i="2" s="1"/>
  <c r="D18" i="2"/>
  <c r="D56" i="2" s="1"/>
  <c r="B17" i="2"/>
  <c r="B16" i="2"/>
  <c r="B15" i="2"/>
  <c r="B14" i="2"/>
  <c r="B13" i="2"/>
  <c r="I3" i="2"/>
  <c r="D51" i="1"/>
  <c r="D63" i="1" s="1"/>
  <c r="D50" i="1"/>
  <c r="D62" i="1" s="1"/>
  <c r="B48" i="1"/>
  <c r="B47" i="1"/>
  <c r="B46" i="1"/>
  <c r="B45" i="1"/>
  <c r="B44" i="1"/>
  <c r="B43" i="1"/>
  <c r="B42" i="1"/>
  <c r="B41" i="1"/>
  <c r="B40" i="1"/>
  <c r="B39" i="1"/>
  <c r="B38" i="1"/>
  <c r="C37" i="1"/>
  <c r="B37" i="1"/>
  <c r="C36" i="1"/>
  <c r="B36" i="1"/>
  <c r="D33" i="1"/>
  <c r="D60" i="1" s="1"/>
  <c r="D32" i="1"/>
  <c r="D59" i="1" s="1"/>
  <c r="B31" i="1"/>
  <c r="B30" i="1"/>
  <c r="B29" i="1"/>
  <c r="B28" i="1"/>
  <c r="B27" i="1"/>
  <c r="B26" i="1"/>
  <c r="B25" i="1"/>
  <c r="B24" i="1"/>
  <c r="B23" i="1"/>
  <c r="B22" i="1"/>
  <c r="D19" i="1"/>
  <c r="D57" i="1" s="1"/>
  <c r="D18" i="1"/>
  <c r="D56" i="1" s="1"/>
  <c r="B17" i="1"/>
  <c r="B16" i="1"/>
  <c r="B15" i="1"/>
  <c r="B14" i="1"/>
  <c r="B13" i="1"/>
  <c r="I3" i="1"/>
  <c r="B2" i="1"/>
  <c r="AC62" i="8" l="1"/>
  <c r="E62" i="8" s="1"/>
  <c r="AC85" i="8"/>
  <c r="E85" i="8" s="1"/>
  <c r="AC109" i="8"/>
  <c r="E109" i="8" s="1"/>
  <c r="AC131" i="8"/>
  <c r="E131" i="8" s="1"/>
  <c r="AC161" i="8"/>
  <c r="E161" i="8" s="1"/>
  <c r="AC15" i="8"/>
  <c r="E15" i="8" s="1"/>
  <c r="AC28" i="8"/>
  <c r="E28" i="8" s="1"/>
  <c r="AC56" i="8"/>
  <c r="E56" i="8" s="1"/>
  <c r="E176" i="8" s="1"/>
  <c r="AC155" i="8"/>
  <c r="E155" i="8" s="1"/>
  <c r="AC56" i="9"/>
  <c r="E56" i="9" s="1"/>
  <c r="AC143" i="9"/>
  <c r="E143" i="9" s="1"/>
  <c r="AC170" i="9"/>
  <c r="E170" i="9" s="1"/>
  <c r="AC61" i="10"/>
  <c r="E61" i="10" s="1"/>
  <c r="AC108" i="10"/>
  <c r="E108" i="10" s="1"/>
  <c r="AC32" i="8"/>
  <c r="E32" i="8" s="1"/>
  <c r="AC9" i="9"/>
  <c r="E9" i="9" s="1"/>
  <c r="E178" i="9" s="1"/>
  <c r="AC123" i="9"/>
  <c r="E123" i="9" s="1"/>
  <c r="AC165" i="9"/>
  <c r="E165" i="9" s="1"/>
  <c r="AC44" i="8"/>
  <c r="E44" i="8" s="1"/>
  <c r="AC79" i="8"/>
  <c r="E79" i="8" s="1"/>
  <c r="AC125" i="8"/>
  <c r="E125" i="8" s="1"/>
  <c r="AC91" i="9"/>
  <c r="E91" i="9" s="1"/>
  <c r="AC119" i="9"/>
  <c r="E119" i="9" s="1"/>
  <c r="AC9" i="10"/>
  <c r="E9" i="10" s="1"/>
  <c r="E155" i="10" s="1"/>
  <c r="AC37" i="10"/>
  <c r="E37" i="10" s="1"/>
  <c r="AC84" i="10"/>
  <c r="E84" i="10" s="1"/>
  <c r="AC103" i="10"/>
  <c r="E103" i="10" s="1"/>
  <c r="AC50" i="8"/>
  <c r="E50" i="8" s="1"/>
  <c r="AC74" i="8"/>
  <c r="E74" i="8" s="1"/>
  <c r="AC99" i="8"/>
  <c r="E99" i="8" s="1"/>
  <c r="AC120" i="8"/>
  <c r="E120" i="8" s="1"/>
  <c r="AC143" i="8"/>
  <c r="E143" i="8" s="1"/>
  <c r="E177" i="8" s="1"/>
  <c r="AC62" i="9"/>
  <c r="E62" i="9" s="1"/>
  <c r="AC79" i="9"/>
  <c r="E79" i="9" s="1"/>
  <c r="AC114" i="9"/>
  <c r="E114" i="9" s="1"/>
  <c r="AC137" i="9"/>
  <c r="E137" i="9" s="1"/>
  <c r="AC31" i="10"/>
  <c r="E31" i="10" s="1"/>
  <c r="AC167" i="8"/>
  <c r="E167" i="8" s="1"/>
  <c r="AC15" i="9"/>
  <c r="E15" i="9" s="1"/>
  <c r="AC159" i="9"/>
  <c r="E159" i="9" s="1"/>
  <c r="AC43" i="10"/>
  <c r="E43" i="10" s="1"/>
  <c r="AC115" i="10"/>
  <c r="E115" i="10" s="1"/>
  <c r="AC145" i="10"/>
  <c r="E145" i="10" s="1"/>
  <c r="AC147" i="9"/>
  <c r="E147" i="9" s="1"/>
  <c r="AC55" i="10"/>
  <c r="E55" i="10" s="1"/>
  <c r="AC67" i="10"/>
  <c r="E67" i="10" s="1"/>
  <c r="AC90" i="10"/>
  <c r="E90" i="10" s="1"/>
  <c r="AC119" i="10"/>
  <c r="E119" i="10" s="1"/>
  <c r="E157" i="10" s="1"/>
  <c r="AC129" i="10"/>
  <c r="E129" i="10" s="1"/>
  <c r="E156" i="10"/>
  <c r="E179" i="9"/>
  <c r="E180" i="9"/>
  <c r="AC9" i="8"/>
  <c r="E9" i="8" s="1"/>
  <c r="E175" i="8" s="1"/>
  <c r="D10" i="2"/>
  <c r="G10" i="2" s="1"/>
  <c r="D66" i="2"/>
  <c r="G66" i="2" s="1"/>
  <c r="D9" i="2"/>
  <c r="G9" i="2" s="1"/>
  <c r="D65" i="2"/>
  <c r="G65" i="2" s="1"/>
  <c r="D9" i="1"/>
  <c r="G9" i="1" s="1"/>
  <c r="D65" i="1"/>
  <c r="G65" i="1" s="1"/>
  <c r="D66" i="1"/>
  <c r="G66" i="1" s="1"/>
  <c r="D10" i="1"/>
  <c r="G10" i="1" s="1"/>
  <c r="E158" i="10" l="1"/>
  <c r="E181" i="9"/>
  <c r="E178" i="8"/>
</calcChain>
</file>

<file path=xl/sharedStrings.xml><?xml version="1.0" encoding="utf-8"?>
<sst xmlns="http://schemas.openxmlformats.org/spreadsheetml/2006/main" count="736" uniqueCount="444">
  <si>
    <t>Candidate Name:</t>
  </si>
  <si>
    <t>Level:</t>
  </si>
  <si>
    <t>D</t>
  </si>
  <si>
    <t>Domain:</t>
  </si>
  <si>
    <t xml:space="preserve"> Project</t>
  </si>
  <si>
    <t>Candidate Scores: Level D</t>
  </si>
  <si>
    <t>Identify the 6-8 competence elements where you feel you are strongest.
        Enter an "S" in those cells. 
Identify the 6-8 competence elements where you feel you are weakest.
        Enter a "W" in those cells.
There are no right or wrong ratings. Use your own best judgment.</t>
  </si>
  <si>
    <t>Competence Elements</t>
  </si>
  <si>
    <t>Knowledge</t>
  </si>
  <si>
    <t xml:space="preserve">  Notes, comments, evidence (optional; for candidate use)</t>
  </si>
  <si>
    <t>Overall</t>
  </si>
  <si>
    <t>Strengths</t>
  </si>
  <si>
    <t>Weaknesses</t>
  </si>
  <si>
    <t>Perspective Competence Elements</t>
  </si>
  <si>
    <t xml:space="preserve"> Strategy</t>
  </si>
  <si>
    <t xml:space="preserve"> Governance, structures, and processes</t>
  </si>
  <si>
    <t xml:space="preserve"> Compliance, standards, and regulations</t>
  </si>
  <si>
    <t xml:space="preserve"> Power and interest</t>
  </si>
  <si>
    <t xml:space="preserve"> Culture and values</t>
  </si>
  <si>
    <t xml:space="preserve">Number of strengths </t>
  </si>
  <si>
    <t xml:space="preserve">Number of weaknesses </t>
  </si>
  <si>
    <t>Personal Competence Elements</t>
  </si>
  <si>
    <t xml:space="preserve"> Self-reflection and self-management</t>
  </si>
  <si>
    <t xml:space="preserve"> Personal integrity and reliability</t>
  </si>
  <si>
    <t xml:space="preserve"> Personal communication</t>
  </si>
  <si>
    <t xml:space="preserve"> Relations and engagement</t>
  </si>
  <si>
    <t xml:space="preserve"> Leadership</t>
  </si>
  <si>
    <t xml:space="preserve"> Teamwork</t>
  </si>
  <si>
    <t xml:space="preserve"> Conflict and crisis</t>
  </si>
  <si>
    <t xml:space="preserve"> Resourcefulness</t>
  </si>
  <si>
    <t xml:space="preserve"> Negotiation</t>
  </si>
  <si>
    <t xml:space="preserve"> Results orientation</t>
  </si>
  <si>
    <t>Practice Competence Elements</t>
  </si>
  <si>
    <t xml:space="preserve"> Scope</t>
  </si>
  <si>
    <t xml:space="preserve"> Time</t>
  </si>
  <si>
    <t xml:space="preserve"> Organization and information</t>
  </si>
  <si>
    <t xml:space="preserve"> Quality</t>
  </si>
  <si>
    <t xml:space="preserve"> Finance</t>
  </si>
  <si>
    <t xml:space="preserve"> Resources</t>
  </si>
  <si>
    <t xml:space="preserve"> Procurement</t>
  </si>
  <si>
    <t xml:space="preserve"> Plan and control</t>
  </si>
  <si>
    <t xml:space="preserve"> Risk and opportunity</t>
  </si>
  <si>
    <t xml:space="preserve"> Stakeholders</t>
  </si>
  <si>
    <t xml:space="preserve"> Change and transformation</t>
  </si>
  <si>
    <t>Summary Counts</t>
  </si>
  <si>
    <t>Note: Self-Assessment scores are for information only</t>
  </si>
  <si>
    <t>C</t>
  </si>
  <si>
    <t>Project</t>
  </si>
  <si>
    <t>Levels A, B, and C</t>
  </si>
  <si>
    <t>Skills &amp; Abilities
(A, B, C)</t>
  </si>
  <si>
    <t>Select and balance</t>
  </si>
  <si>
    <t>4.3.1</t>
  </si>
  <si>
    <t>4.3.2</t>
  </si>
  <si>
    <t>4.3.3</t>
  </si>
  <si>
    <t>4.3.4</t>
  </si>
  <si>
    <t>4.3.5</t>
  </si>
  <si>
    <t>4.4.1</t>
  </si>
  <si>
    <t>4.4.2</t>
  </si>
  <si>
    <t>4.4.3</t>
  </si>
  <si>
    <t>4.4.4</t>
  </si>
  <si>
    <t>4.4.5</t>
  </si>
  <si>
    <t>4.4.6</t>
  </si>
  <si>
    <t>4.4.7</t>
  </si>
  <si>
    <t>4.4.8</t>
  </si>
  <si>
    <t>4.4.9</t>
  </si>
  <si>
    <t>4.4.10</t>
  </si>
  <si>
    <t>4.5.1</t>
  </si>
  <si>
    <t>4.5.2</t>
  </si>
  <si>
    <t>4.5.3</t>
  </si>
  <si>
    <t>4.5.4</t>
  </si>
  <si>
    <t>4.5.5</t>
  </si>
  <si>
    <t>4.5.6</t>
  </si>
  <si>
    <t>4.5.7</t>
  </si>
  <si>
    <t>4.5.8</t>
  </si>
  <si>
    <t>4.5.9</t>
  </si>
  <si>
    <t>4.5.10</t>
  </si>
  <si>
    <t>4.5.11</t>
  </si>
  <si>
    <t>4.5.12</t>
  </si>
  <si>
    <t>4.5.13</t>
  </si>
  <si>
    <r>
      <t xml:space="preserve">Detail Self-Assessment
</t>
    </r>
    <r>
      <rPr>
        <b/>
        <i/>
        <sz val="12"/>
        <color theme="3"/>
        <rFont val="Cambria (Body)"/>
      </rPr>
      <t>Project Domain</t>
    </r>
  </si>
  <si>
    <t>Rate the level of your agreement with the following statement:</t>
  </si>
  <si>
    <r>
      <t xml:space="preserve">       I can provide </t>
    </r>
    <r>
      <rPr>
        <b/>
        <i/>
        <sz val="10"/>
        <color rgb="FF000000"/>
        <rFont val="Calibri"/>
        <family val="1"/>
        <scheme val="minor"/>
      </rPr>
      <t>clear and convincing</t>
    </r>
    <r>
      <rPr>
        <i/>
        <sz val="10"/>
        <color rgb="FF000000"/>
        <rFont val="Calibri"/>
        <family val="1"/>
        <scheme val="minor"/>
      </rPr>
      <t xml:space="preserve"> evidence of my </t>
    </r>
    <r>
      <rPr>
        <b/>
        <i/>
        <sz val="10"/>
        <color rgb="FF000000"/>
        <rFont val="Calibri"/>
        <family val="1"/>
        <scheme val="minor"/>
      </rPr>
      <t>Skills and Abilities</t>
    </r>
    <r>
      <rPr>
        <i/>
        <sz val="10"/>
        <color rgb="FF000000"/>
        <rFont val="Calibri"/>
        <family val="1"/>
        <scheme val="minor"/>
      </rPr>
      <t xml:space="preserve"> in the</t>
    </r>
  </si>
  <si>
    <t xml:space="preserve">       indicated KCI from a project of sufficient complexity for the level applied for.</t>
  </si>
  <si>
    <t>Blank = Disagree or no evidence;  1 = Not sure;  2 = Agree;  3 = Strongly agree</t>
  </si>
  <si>
    <t>S&amp;A</t>
  </si>
  <si>
    <t>Notes, comments, and evidence</t>
  </si>
  <si>
    <t>Strategy</t>
  </si>
  <si>
    <t>Align with organizational mission and vision</t>
  </si>
  <si>
    <t>Identify and exploit opportunities to influence organizational strategy</t>
  </si>
  <si>
    <t>Develop and ensure the ongoing validity of the business/organizational justification</t>
  </si>
  <si>
    <t>Determine, assess, and review critical success factors</t>
  </si>
  <si>
    <t>Determine, assess, and review key performance indicators</t>
  </si>
  <si>
    <t>Governance, structures, and processes</t>
  </si>
  <si>
    <t>Know the principles of project management and the way they are implemented</t>
  </si>
  <si>
    <t>Align the project with the project supporting function</t>
  </si>
  <si>
    <t>Align the project with the organization's decision making, reporting structures, and quality requirements</t>
  </si>
  <si>
    <t>Align the project with the organization's human resource processes and functions</t>
  </si>
  <si>
    <t>Align the project with the organization's finance and control processes and functions</t>
  </si>
  <si>
    <t>Compliance, standards, and regulations</t>
  </si>
  <si>
    <t>Identify, and ensure that the project complies with, all relevant legislation</t>
  </si>
  <si>
    <t>Identify, and ensure that the project complies with, all relevant health, safety, security, and environmental regulations (HSSE)</t>
  </si>
  <si>
    <t>Identify, and ensure that the project complies with, all relevant codes of conduct and professional regulation</t>
  </si>
  <si>
    <t>Identify, and ensure that the project complies with, relevant sustainability principles and objectives</t>
  </si>
  <si>
    <t>Assess, use, and develop professional standards and tools for the project</t>
  </si>
  <si>
    <t>Assess, benchmark, and improve the organization's project management competence</t>
  </si>
  <si>
    <t>Power and interest</t>
  </si>
  <si>
    <t>Assess the personal ambitions and interests of others and the potential impact of these on the project</t>
  </si>
  <si>
    <t>Assess the informal influence of individuals and groups and its potential impact on the project</t>
  </si>
  <si>
    <t>Assess the personalities and working styles of others and employ them to the benefit of the project</t>
  </si>
  <si>
    <t>Culture and values</t>
  </si>
  <si>
    <t>Assess the culture and values of society and their implications for the project</t>
  </si>
  <si>
    <t>Align the project with the formal culture and values of the organization</t>
  </si>
  <si>
    <t>Assess the informal culture and values of the organization and their implications for the project</t>
  </si>
  <si>
    <t>Self-reflection and self-management</t>
  </si>
  <si>
    <t>Identify, and reflect on, the ways in which one's own values and experiences affect the work</t>
  </si>
  <si>
    <t>Build self-confidence on the basis of personal strengths and weaknesses</t>
  </si>
  <si>
    <t>Identify, and reflect on, personal motivations to set personal goals and keep focus</t>
  </si>
  <si>
    <t>Organize personal work depending on the situation and one's own resources</t>
  </si>
  <si>
    <t>Take responsibility for personal learning and development</t>
  </si>
  <si>
    <t>Personal integrity and reliability</t>
  </si>
  <si>
    <t>Acknowledge and apply ethical values to all decisions and actions</t>
  </si>
  <si>
    <t>Promote the sustainability of outputs and outcomes</t>
  </si>
  <si>
    <t>Take responsibility for one's own decisions and actions</t>
  </si>
  <si>
    <t>Act, take decisions, and communicate in a consistent way</t>
  </si>
  <si>
    <t>Complete tasks thoroughly in order to build confidence with others</t>
  </si>
  <si>
    <t>Personal communication</t>
  </si>
  <si>
    <t>Provide clear and structured information to others and verify their understanding</t>
  </si>
  <si>
    <t>Facilitate and promote open communication</t>
  </si>
  <si>
    <t>Choose communication styles and channels to meet the needs of the audience, situation, and management level</t>
  </si>
  <si>
    <t>Communicate effectively with virtual teams</t>
  </si>
  <si>
    <t>Employ humor and sense of perspective when appropriate</t>
  </si>
  <si>
    <t>Relations and engagement</t>
  </si>
  <si>
    <t>Initiate and develop personal and professional relations</t>
  </si>
  <si>
    <t>Build, facilitate, and contribute to social networks</t>
  </si>
  <si>
    <t>Demonstrate empathy through listening, understanding, and support</t>
  </si>
  <si>
    <t>Show confidence and respect by encouraging others to share their opinions or concerns</t>
  </si>
  <si>
    <t>Share one's own vision and goals in order to gain the engagement and commitment of others</t>
  </si>
  <si>
    <t>Leadership</t>
  </si>
  <si>
    <t>Initiate actions and proactively offer help and advice</t>
  </si>
  <si>
    <t>Take ownership and show commitment</t>
  </si>
  <si>
    <t>Provide direction, coaching, and mentoring to guide and improve the work of individuals and teams</t>
  </si>
  <si>
    <t>Exert appropriate power and influence over others to achieve project goals</t>
  </si>
  <si>
    <t>Make, enforce, and review decisions</t>
  </si>
  <si>
    <t>Teamwork</t>
  </si>
  <si>
    <t>Select and build the team</t>
  </si>
  <si>
    <t>Promote cooperation and networking between team members</t>
  </si>
  <si>
    <t>Support, facilitate, and review the development of the team and its members</t>
  </si>
  <si>
    <t>Empower teams by delegating tasks and responsibilities</t>
  </si>
  <si>
    <t>Recognize errors to facilitate learning from mistakes</t>
  </si>
  <si>
    <t>Conflict and crisis</t>
  </si>
  <si>
    <t>Anticipate and possibly prevent conflicts and crises</t>
  </si>
  <si>
    <t>Analyze the causes and consequences of conflicts and crises and select appropriate response(s)</t>
  </si>
  <si>
    <t>Mediate and resolve conflicts and crises and/or their impact</t>
  </si>
  <si>
    <t>Identify and share learning from conflicts and crises in order to improve future practice</t>
  </si>
  <si>
    <t>Resourcefulness</t>
  </si>
  <si>
    <t>Stimulate and support an open and creative environment</t>
  </si>
  <si>
    <t>Apply conceptual thinking to define situations and strategies</t>
  </si>
  <si>
    <t>Apply analytic techniques to analyzing situations and financial and organizational data and trends</t>
  </si>
  <si>
    <t>Promote and apply creative techniques to find alternatives and solutions</t>
  </si>
  <si>
    <t>Promote a holistic view of the project and its context to improve decision-making</t>
  </si>
  <si>
    <t>Negotiation</t>
  </si>
  <si>
    <t>Identify and analyze the interests of all parties involved in the negotiation</t>
  </si>
  <si>
    <t>Develop and evaluate options and alternatives with the potential to meet the needs of all parties</t>
  </si>
  <si>
    <t>Define a negotiation strategy in line with one's own objectives that is acceptable to all parties involved</t>
  </si>
  <si>
    <t>Reach negotiated agreements with other parties that are in line with one's own objectives</t>
  </si>
  <si>
    <t>Detect and exploit additional selling and acquisition possibilities</t>
  </si>
  <si>
    <t>Results orientation</t>
  </si>
  <si>
    <t>Evaluate all decisions and actions against their impact on project success and the objectives of the organization</t>
  </si>
  <si>
    <t>Balance needs and means to optimize outcomes and success</t>
  </si>
  <si>
    <t>Create and maintain a healthy, safe, and productive working environment</t>
  </si>
  <si>
    <t>Promote and 'sell' the project and its processes and outcomes</t>
  </si>
  <si>
    <t>Deliver results and get acceptance</t>
  </si>
  <si>
    <t>Project design</t>
  </si>
  <si>
    <t>Acknowledge, prioritize, and review success criteria</t>
  </si>
  <si>
    <t>Review, apply, and exchange lessons learned from and with other projects</t>
  </si>
  <si>
    <t>Determine complexity and its consequences for the approach</t>
  </si>
  <si>
    <t>Select and review the overall project management approach</t>
  </si>
  <si>
    <t>Design the project execution architecture</t>
  </si>
  <si>
    <t>Requirements and objectives</t>
  </si>
  <si>
    <t>Define and develop the project goal hierarchy</t>
  </si>
  <si>
    <t>Identify and analyze project stakeholder needs and requirements</t>
  </si>
  <si>
    <t>Prioritize and decide on requirements and acceptance criteria</t>
  </si>
  <si>
    <t>Scope</t>
  </si>
  <si>
    <t>Define the project deliverables</t>
  </si>
  <si>
    <t>Structure the project scope</t>
  </si>
  <si>
    <t>Define the work packages of the project</t>
  </si>
  <si>
    <t>Establish and maintain scope configuration</t>
  </si>
  <si>
    <t>Time</t>
  </si>
  <si>
    <t>Define the activities required to deliver the project</t>
  </si>
  <si>
    <t>Determine the work effort and duration of activities</t>
  </si>
  <si>
    <t>Decide on schedule and phasing approach</t>
  </si>
  <si>
    <t>Sequence project activities and create a schedule</t>
  </si>
  <si>
    <t>Monitor progress against the schedule and make any necessary adjustments</t>
  </si>
  <si>
    <t>Organization and information</t>
  </si>
  <si>
    <t>Assess and determine the needs of stakeholders relating to information and documentation</t>
  </si>
  <si>
    <t>Define the structure, roles, and responsibilities within the project</t>
  </si>
  <si>
    <t>Establish infrastructure, processes, and systems for information flow</t>
  </si>
  <si>
    <t>Implement, monitor, and maintain the organization of the project</t>
  </si>
  <si>
    <t>Quality</t>
  </si>
  <si>
    <t>Develop, monitor the implementation of, and maintain a quality management plan for the project</t>
  </si>
  <si>
    <t>Review the project and its deliverables to ensure that they continue to meet the requirements of the quality management plan</t>
  </si>
  <si>
    <t>Verify the achievement of project quality objectives and recommend any necessary corrective and/or preventive actions</t>
  </si>
  <si>
    <t>Plan and organize the validation of project outcomes</t>
  </si>
  <si>
    <t>Ensure quality throughout the project</t>
  </si>
  <si>
    <t>Finance</t>
  </si>
  <si>
    <t>Estimate project costs</t>
  </si>
  <si>
    <t>Establish the project budget</t>
  </si>
  <si>
    <t>Secure project funding</t>
  </si>
  <si>
    <t>Develop, establish, and maintain a financial management and reporting system for the project</t>
  </si>
  <si>
    <t>Monitor project financials in order to identify and correct deviations from the project plan</t>
  </si>
  <si>
    <t>Resources</t>
  </si>
  <si>
    <t>Develop a strategic resource plan to deliver the project</t>
  </si>
  <si>
    <t>Define the quality and quantity of resources required</t>
  </si>
  <si>
    <t>Identify the potential sources of resources, and negotiate their acquisition</t>
  </si>
  <si>
    <t>Allocate and distribute resources according to defined need</t>
  </si>
  <si>
    <t>Evaluate resource usage and take any necessary corrective actions</t>
  </si>
  <si>
    <t>Procurement</t>
  </si>
  <si>
    <t>Agree on procurement needs, options, and processes</t>
  </si>
  <si>
    <t>Contribute to the evaluation and selection of suppliers and partners</t>
  </si>
  <si>
    <t>Contribute to the negotiation and agreement of contractual terms and conditions that meet project objectives</t>
  </si>
  <si>
    <t>Supervise the execution of contracts, address issues, and seek redress where necessary</t>
  </si>
  <si>
    <t>Plan and control</t>
  </si>
  <si>
    <t>Start the project, and develop and get agreement on the project management plan</t>
  </si>
  <si>
    <t>Initiate and manage the transition to a new project phase</t>
  </si>
  <si>
    <t>Control project performance against the project plan and take any necessary corrective actions</t>
  </si>
  <si>
    <t>Report on project progress</t>
  </si>
  <si>
    <t>Assess, get agreement on, and implement project changes</t>
  </si>
  <si>
    <t>Close and evaluate a phase or the project</t>
  </si>
  <si>
    <t>Risk and opportunity</t>
  </si>
  <si>
    <t>Develop and implement a risk management framework</t>
  </si>
  <si>
    <t>Identify risks and opportunities</t>
  </si>
  <si>
    <t>Assess the probability and impact of risks and opportunities</t>
  </si>
  <si>
    <t>Select strategies and implement response plans to address risks and opportunities</t>
  </si>
  <si>
    <t>Evaluate and monitor risks, opportunities, and implemented responses</t>
  </si>
  <si>
    <t>Stakeholders</t>
  </si>
  <si>
    <t>Identify stakeholders, and analyze their interests and influence</t>
  </si>
  <si>
    <t>Develop and maintain a stakeholder strategy and communication plan</t>
  </si>
  <si>
    <t>Engage with the executive, sponsors, and higher management to gain commitment and to manage interests and expectations</t>
  </si>
  <si>
    <t>Engage with users, partners, and suppliers to gain their cooperation and commitment</t>
  </si>
  <si>
    <t>Organize and maintain networks and alliances</t>
  </si>
  <si>
    <t>Change and transformation</t>
  </si>
  <si>
    <t>Assess the adaptability to change of the organization(s)</t>
  </si>
  <si>
    <t>Identify change requirements and transformation opportunities</t>
  </si>
  <si>
    <t>Develop change or transformation strategy</t>
  </si>
  <si>
    <t>Implement change or transformation management strategy</t>
  </si>
  <si>
    <t>Summary</t>
  </si>
  <si>
    <t>Perspective competence elements satisfied</t>
  </si>
  <si>
    <t>Personal competence elements satisfied</t>
  </si>
  <si>
    <t>Practice competence elements satisfied</t>
  </si>
  <si>
    <t>Overall result</t>
  </si>
  <si>
    <t>Required to pass</t>
  </si>
  <si>
    <t>Converted spelling and punctuation to US English</t>
  </si>
  <si>
    <t>Removed need to 'know and apply program and portfolio'</t>
  </si>
  <si>
    <t>Modified punctuation</t>
  </si>
  <si>
    <t>Changed "organizational" to "organization's" for consistency</t>
  </si>
  <si>
    <t>Changed "the" to "project"</t>
  </si>
  <si>
    <t>Corrected grammar</t>
  </si>
  <si>
    <t>Changed "stage" to "phase"</t>
  </si>
  <si>
    <t>Changed "revise" to "maintain"</t>
  </si>
  <si>
    <t>Changed "remedial" to "corrective" for consistency</t>
  </si>
  <si>
    <r>
      <rPr>
        <b/>
        <sz val="14"/>
        <color theme="1"/>
        <rFont val="Cambria (Body)"/>
      </rPr>
      <t xml:space="preserve">Detail Self-Assessment
</t>
    </r>
    <r>
      <rPr>
        <b/>
        <i/>
        <sz val="14"/>
        <color theme="3"/>
        <rFont val="Calibri"/>
        <family val="1"/>
        <scheme val="minor"/>
      </rPr>
      <t>Program Domain</t>
    </r>
  </si>
  <si>
    <r>
      <t xml:space="preserve">       I can provide </t>
    </r>
    <r>
      <rPr>
        <b/>
        <i/>
        <sz val="10"/>
        <color rgb="FF000000"/>
        <rFont val="Calibri"/>
        <family val="1"/>
        <scheme val="minor"/>
      </rPr>
      <t>clear and convincing</t>
    </r>
    <r>
      <rPr>
        <i/>
        <sz val="10"/>
        <color rgb="FF000000"/>
        <rFont val="Calibri"/>
        <family val="1"/>
        <scheme val="minor"/>
      </rPr>
      <t xml:space="preserve"> evidence of my </t>
    </r>
    <r>
      <rPr>
        <b/>
        <i/>
        <sz val="10"/>
        <color rgb="FF000000"/>
        <rFont val="Calibri"/>
        <family val="1"/>
        <scheme val="minor"/>
      </rPr>
      <t>Skills and Abilities</t>
    </r>
  </si>
  <si>
    <t xml:space="preserve">       in the indicated KCI from a program of sufficient complexity for the level applied for.</t>
  </si>
  <si>
    <t>Blank = Disagree or no evidence;  1 = Neutral;  2 = Agree;  3 = Strongly agree</t>
  </si>
  <si>
    <t>5.3.1</t>
  </si>
  <si>
    <t>5.3.2</t>
  </si>
  <si>
    <t>Know the principles of program management and the way they are implemented</t>
  </si>
  <si>
    <t>Align the program with the program supporting function</t>
  </si>
  <si>
    <t>Align the program with the organization's decision making, reporting structures, and quality requirements</t>
  </si>
  <si>
    <t>Align the program with the organization's human resource processes and functions</t>
  </si>
  <si>
    <t>Align the program with the organization's finance and control processes and functions</t>
  </si>
  <si>
    <t>5.3.3</t>
  </si>
  <si>
    <t>Identify, and ensure that the program complies with, all relevant legislation</t>
  </si>
  <si>
    <t>Identify, and ensure that the program complies with, all relevant health, safety, security, and environmental regulations (HSSE)</t>
  </si>
  <si>
    <t>Identify, and ensure that the program complies with, all relevant codes of conduct and professional regulation</t>
  </si>
  <si>
    <t>Identify, and ensure that the program complies with, relevant sustainability principles and objectives</t>
  </si>
  <si>
    <t>Assess, use, and develop professional standards and tools for the program</t>
  </si>
  <si>
    <t>Assess, benchmark, and improve the organization's program management competence</t>
  </si>
  <si>
    <t>5.3.4</t>
  </si>
  <si>
    <t>Assess the personal ambitions and interests of others and the potential impact of these on the program</t>
  </si>
  <si>
    <t>Assess the informal influence of individuals and groups and its potential impact on the program</t>
  </si>
  <si>
    <t>Assess the personalities and working styles of others and employ them to the benefit of the program</t>
  </si>
  <si>
    <t>5.3.5</t>
  </si>
  <si>
    <t>Assess the implication of culture and values of the relevant context</t>
  </si>
  <si>
    <t>Align the program with the formal culture and values of the coordinating organizations</t>
  </si>
  <si>
    <t>Assess the implications of informal culture and values of the coordinating organizations</t>
  </si>
  <si>
    <t>5.4.1</t>
  </si>
  <si>
    <t>5.4.2</t>
  </si>
  <si>
    <t>5.4.3</t>
  </si>
  <si>
    <t>5.4.4</t>
  </si>
  <si>
    <t>5.4.5</t>
  </si>
  <si>
    <t>Exert appropriate power and influence over others to achieve program goals</t>
  </si>
  <si>
    <t>5.4.6</t>
  </si>
  <si>
    <t>5.4.7</t>
  </si>
  <si>
    <t>5.4.8</t>
  </si>
  <si>
    <t>Promote a holistic view of the program and its context to improve decision-making</t>
  </si>
  <si>
    <t>5.4.9</t>
  </si>
  <si>
    <t>5.4.10</t>
  </si>
  <si>
    <t>Evaluate all decisions and actions against their impact on program success and the objectives of the organization</t>
  </si>
  <si>
    <t>Promote and 'sell' the program and its processes and outcomes</t>
  </si>
  <si>
    <t>5.5.1</t>
  </si>
  <si>
    <t>Program design</t>
  </si>
  <si>
    <t>Review, apply, and exchange lessons learned from and with other programs and components</t>
  </si>
  <si>
    <t>Create a program vision</t>
  </si>
  <si>
    <t>Create and adapt a change strategy</t>
  </si>
  <si>
    <t>Select and tailor the overall program management approach</t>
  </si>
  <si>
    <t>Design the program execution architecture</t>
  </si>
  <si>
    <t>Design a program delivery strategy</t>
  </si>
  <si>
    <t>5.5.2</t>
  </si>
  <si>
    <t>Benefits and objectives</t>
  </si>
  <si>
    <t>Define and develop the goals and benefits hierarchy</t>
  </si>
  <si>
    <t>Identify and (if possible) quantify the program benefits</t>
  </si>
  <si>
    <t>Develop the benefits realization strategy</t>
  </si>
  <si>
    <t>Define components, their outcomes, and their interfaces</t>
  </si>
  <si>
    <t>Monitor benefit achievement</t>
  </si>
  <si>
    <t>5.5.3</t>
  </si>
  <si>
    <t>Define the program scope</t>
  </si>
  <si>
    <t>Define the scope structure of the program</t>
  </si>
  <si>
    <t>Manage the scope of the components</t>
  </si>
  <si>
    <t>5.5.4</t>
  </si>
  <si>
    <t>Sequence program components and create a tranched roadmap</t>
  </si>
  <si>
    <t>Manage the consistency of the tranches</t>
  </si>
  <si>
    <t>Manage the transitions of the tranches</t>
  </si>
  <si>
    <t>5.5.5</t>
  </si>
  <si>
    <t>Design and implement program governance framework and rules</t>
  </si>
  <si>
    <t>Define the structure, roles, and responsibilities within the program</t>
  </si>
  <si>
    <t>Establish infrastructure, processes, and systems for information flows</t>
  </si>
  <si>
    <t>Implement, monitor, and maintain the organization of the program</t>
  </si>
  <si>
    <t>5.5.6</t>
  </si>
  <si>
    <t>Ensure quality throughout the program</t>
  </si>
  <si>
    <t>Organize quality assurance of the program</t>
  </si>
  <si>
    <t>5.5.7</t>
  </si>
  <si>
    <t>Determine and establish the program budget</t>
  </si>
  <si>
    <t>Determine the program funding and financing strategy</t>
  </si>
  <si>
    <t>Develop, establish, and govern a funding and financial management framework</t>
  </si>
  <si>
    <t>Distribute program funds based on the needs of components and funding conditions</t>
  </si>
  <si>
    <t>Provide reports to funding and financing bodies</t>
  </si>
  <si>
    <t>5.5.8</t>
  </si>
  <si>
    <t>Develop a strategic resource plan to deliver the program</t>
  </si>
  <si>
    <t>Identify the potential sources of resources, and negotiate their availability</t>
  </si>
  <si>
    <t>Evaluate resource usage</t>
  </si>
  <si>
    <t>5.5.9</t>
  </si>
  <si>
    <t>Procurement and partnership</t>
  </si>
  <si>
    <t>Maintain and govern the procurement system for the program</t>
  </si>
  <si>
    <t>Develop partnerships</t>
  </si>
  <si>
    <t>End partnerships</t>
  </si>
  <si>
    <t>5.5.10</t>
  </si>
  <si>
    <t>Establish the program</t>
  </si>
  <si>
    <t>Measure and evaluate the status of components, and influence their progress</t>
  </si>
  <si>
    <t>Manage the interfaces and synergies between components</t>
  </si>
  <si>
    <t>Provide direction to the component managers</t>
  </si>
  <si>
    <t>Finalize the program</t>
  </si>
  <si>
    <t>5.5.11</t>
  </si>
  <si>
    <t>5.5.12</t>
  </si>
  <si>
    <t>Engage with other stakeholders to gain their cooperation and commitment</t>
  </si>
  <si>
    <t>5.5.13</t>
  </si>
  <si>
    <t>5.5.14</t>
  </si>
  <si>
    <t>Analyze the characteristics of components</t>
  </si>
  <si>
    <t>Prioritize components based on the program's priorities</t>
  </si>
  <si>
    <t>Analyze and predict the future performance of the program</t>
  </si>
  <si>
    <t>Prepare and facilitate program decisions</t>
  </si>
  <si>
    <r>
      <t xml:space="preserve">Detail Self-Assessment
</t>
    </r>
    <r>
      <rPr>
        <b/>
        <i/>
        <sz val="14"/>
        <color theme="3"/>
        <rFont val="Cambria (Body)"/>
      </rPr>
      <t>Portfolio Domain</t>
    </r>
  </si>
  <si>
    <r>
      <t xml:space="preserve">       I can provide </t>
    </r>
    <r>
      <rPr>
        <b/>
        <i/>
        <sz val="10"/>
        <color rgb="FF000000"/>
        <rFont val="Calibri"/>
        <family val="1"/>
        <scheme val="minor"/>
      </rPr>
      <t>clear and convincing</t>
    </r>
    <r>
      <rPr>
        <i/>
        <sz val="10"/>
        <color rgb="FF000000"/>
        <rFont val="Calibri"/>
        <family val="1"/>
        <scheme val="minor"/>
      </rPr>
      <t xml:space="preserve"> evidence of my Skills and Abilities</t>
    </r>
  </si>
  <si>
    <t xml:space="preserve">       in the indicated KCI from a portfolio of sufficient complexity for the level applied for.</t>
  </si>
  <si>
    <t>6.3.1</t>
  </si>
  <si>
    <t>6.3.2</t>
  </si>
  <si>
    <t>Know the principles of portfolio management and the way they are implemented</t>
  </si>
  <si>
    <t>Align the portfolio with the organization's reporting and decision-making structures and quality management processes</t>
  </si>
  <si>
    <t>Align the portfolio with the organization's human resource processes and functions</t>
  </si>
  <si>
    <t>Align the portfolio with the organization's finance and control processes and functions</t>
  </si>
  <si>
    <t>6.3.3</t>
  </si>
  <si>
    <t>Identify, and ensure that the portfolio complies with, all relevant legislation</t>
  </si>
  <si>
    <t>Identify, and ensure that the portfolio complies with, all relevant health, safety, security, and environmental regulations (HSSE)</t>
  </si>
  <si>
    <t>Identify, and ensure that the portfolio complies with, all relevant codes of conduct and professional regulation</t>
  </si>
  <si>
    <t>Identify, and ensure that the portfolio complies with, relevant sustainability principles and objectives</t>
  </si>
  <si>
    <t>Assess, use, and develop professional standards and tools for the portfolio</t>
  </si>
  <si>
    <t>Assess, benchmark, and improve the organization's portfolio management competence</t>
  </si>
  <si>
    <t>6.3.4</t>
  </si>
  <si>
    <t>Assess the personal ambitions and interests of others and the potential impact of these on the portfolio</t>
  </si>
  <si>
    <t>Assess the informal influence of individuals and groups and its potential impact on the portfolio</t>
  </si>
  <si>
    <t>Assess the personalities and working styles of others and employ them to the benefit of the portfolio</t>
  </si>
  <si>
    <t>6.3.5</t>
  </si>
  <si>
    <t>Assess the culture and values of society and their implications for the portfolio</t>
  </si>
  <si>
    <t>Align the portfolio with the formal culture and values of the organization</t>
  </si>
  <si>
    <t>Assess the informal culture and values of the organization and their implications for the portfolio</t>
  </si>
  <si>
    <t>6.4.1</t>
  </si>
  <si>
    <t>6.4.2</t>
  </si>
  <si>
    <t>6.4.3</t>
  </si>
  <si>
    <t>6.4.4</t>
  </si>
  <si>
    <t>6.4.5</t>
  </si>
  <si>
    <t>6.4.6</t>
  </si>
  <si>
    <t>6.4.7</t>
  </si>
  <si>
    <t>6.4.8</t>
  </si>
  <si>
    <t>6.4.9</t>
  </si>
  <si>
    <t>6.4.10</t>
  </si>
  <si>
    <t>Evaluate all decisions and actions against their impact on portfolio success and the objectives of the organization</t>
  </si>
  <si>
    <t>Promote and 'sell' the portfolio and its processes and outcomes</t>
  </si>
  <si>
    <t>6.5.1</t>
  </si>
  <si>
    <t>Portfolio design</t>
  </si>
  <si>
    <t>Review, apply, and exchange lessons learned from and with other portfolios</t>
  </si>
  <si>
    <t>6.5.2</t>
  </si>
  <si>
    <t>Benefits</t>
  </si>
  <si>
    <t>Define and develop the organizational goals and benefits hierarchy</t>
  </si>
  <si>
    <t>6.5.3</t>
  </si>
  <si>
    <t>Establish and maintain the scope of the portfolio</t>
  </si>
  <si>
    <t>Control scope configuration of projects and programs</t>
  </si>
  <si>
    <t>6.5.4</t>
  </si>
  <si>
    <t>Establish the portfolio decision-making cycle</t>
  </si>
  <si>
    <t>6.5.5</t>
  </si>
  <si>
    <t>Define the structure, roles, and responsibilities within the portfolio and component projects and programs</t>
  </si>
  <si>
    <t>Implement, monitor, and maintain the organization of the portfolio and component projects and programs</t>
  </si>
  <si>
    <t>6.5.6</t>
  </si>
  <si>
    <t>Ensure quality throughout portfolio component projects and programs</t>
  </si>
  <si>
    <t>6.5.7</t>
  </si>
  <si>
    <t>Determine and establish the portfolio budget</t>
  </si>
  <si>
    <t>Develop, establish, and govern a financial performance and reporting system for the portfolio</t>
  </si>
  <si>
    <t>6.5.8</t>
  </si>
  <si>
    <t>Develop a strategic resource plan to deliver portfolio component projects and programs</t>
  </si>
  <si>
    <t>Identify the quantity of required and available resources for running portfolio component projects and programs</t>
  </si>
  <si>
    <t>Identify the skills of the required resources for running portfolio component projects and programs</t>
  </si>
  <si>
    <t>6.5.9</t>
  </si>
  <si>
    <t>Maintain and govern the procurement system for the portfolio</t>
  </si>
  <si>
    <t>6.5.10</t>
  </si>
  <si>
    <t>Establish the portfolio system</t>
  </si>
  <si>
    <t>Report on the portfolio</t>
  </si>
  <si>
    <t>Establish and maintain the portfolio cycle</t>
  </si>
  <si>
    <t>6.5.11</t>
  </si>
  <si>
    <t>Select strategies and implement treatment plans to address risks and opportunities</t>
  </si>
  <si>
    <t>6.5.12</t>
  </si>
  <si>
    <t>6.5.13</t>
  </si>
  <si>
    <t>Assess and review the impacts of changes affecting the portfolio</t>
  </si>
  <si>
    <t>Develop change or transformation strategy for the portfolio</t>
  </si>
  <si>
    <t>Sustain the change process</t>
  </si>
  <si>
    <t>6.5.14</t>
  </si>
  <si>
    <t>Identify programs or projects or ideas that could be included in the portfolio</t>
  </si>
  <si>
    <t>Analyze the characteristics of programs and projects</t>
  </si>
  <si>
    <t>Prioritize programs and projects based on the organization's priorities</t>
  </si>
  <si>
    <t>Analyze and predict the future performance of a portfolio</t>
  </si>
  <si>
    <t>Prepare and facilitate portfolio decisions</t>
  </si>
  <si>
    <t>Provide program and project delivery oversight</t>
  </si>
  <si>
    <t>Self-Assessment</t>
  </si>
  <si>
    <t>BESNIK</t>
  </si>
  <si>
    <t>w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</si>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</sst>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###"/>
    <numFmt numFmtId="166" formatCode="#"/>
  </numFmts>
  <fonts count="45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1"/>
      <scheme val="minor"/>
    </font>
    <font>
      <b/>
      <sz val="16"/>
      <name val="Arial"/>
      <family val="2"/>
    </font>
    <font>
      <b/>
      <sz val="16"/>
      <name val="Calibri"/>
      <family val="1"/>
      <scheme val="minor"/>
    </font>
    <font>
      <b/>
      <sz val="9"/>
      <color theme="1"/>
      <name val="Calibri Light"/>
      <family val="2"/>
      <scheme val="major"/>
    </font>
    <font>
      <sz val="9"/>
      <color theme="1"/>
      <name val="Calibri"/>
      <family val="1"/>
      <scheme val="minor"/>
    </font>
    <font>
      <sz val="10"/>
      <color theme="2"/>
      <name val="Calibri"/>
      <family val="1"/>
      <scheme val="minor"/>
    </font>
    <font>
      <sz val="10"/>
      <name val="Calibri"/>
      <family val="1"/>
      <scheme val="minor"/>
    </font>
    <font>
      <b/>
      <sz val="14"/>
      <name val="Arial"/>
      <family val="2"/>
    </font>
    <font>
      <b/>
      <i/>
      <sz val="12"/>
      <color theme="3"/>
      <name val="Calibri"/>
      <family val="1"/>
      <scheme val="minor"/>
    </font>
    <font>
      <b/>
      <i/>
      <sz val="10"/>
      <color rgb="FFFF0000"/>
      <name val="Calibri Light"/>
      <family val="2"/>
      <scheme val="major"/>
    </font>
    <font>
      <b/>
      <i/>
      <sz val="14"/>
      <color theme="3"/>
      <name val="Calibri"/>
      <family val="1"/>
      <scheme val="minor"/>
    </font>
    <font>
      <b/>
      <i/>
      <sz val="9"/>
      <color rgb="FFFF0000"/>
      <name val="Calibri Light"/>
      <family val="2"/>
      <scheme val="major"/>
    </font>
    <font>
      <b/>
      <sz val="10"/>
      <color theme="1"/>
      <name val="Calibri Light"/>
      <family val="2"/>
      <scheme val="major"/>
    </font>
    <font>
      <b/>
      <sz val="10"/>
      <color theme="1"/>
      <name val="Calibri"/>
      <family val="1"/>
      <scheme val="minor"/>
    </font>
    <font>
      <b/>
      <i/>
      <sz val="9"/>
      <color theme="3" tint="0.39997558519241921"/>
      <name val="Calibri Light"/>
      <family val="2"/>
      <scheme val="major"/>
    </font>
    <font>
      <sz val="9"/>
      <color theme="1"/>
      <name val="Calibri Light"/>
      <family val="2"/>
      <scheme val="major"/>
    </font>
    <font>
      <b/>
      <sz val="10"/>
      <color theme="2"/>
      <name val="Calibri Light"/>
      <family val="2"/>
      <scheme val="major"/>
    </font>
    <font>
      <sz val="10"/>
      <color theme="2"/>
      <name val="Calibri Light"/>
      <family val="2"/>
      <scheme val="major"/>
    </font>
    <font>
      <sz val="11"/>
      <color theme="2"/>
      <name val="Calibri"/>
      <family val="1"/>
      <scheme val="minor"/>
    </font>
    <font>
      <b/>
      <sz val="11"/>
      <color theme="1"/>
      <name val="Calibri"/>
      <family val="1"/>
      <scheme val="minor"/>
    </font>
    <font>
      <b/>
      <sz val="10"/>
      <name val="Calibri"/>
      <family val="1"/>
      <scheme val="minor"/>
    </font>
    <font>
      <sz val="10"/>
      <color theme="1"/>
      <name val="Calibri Light"/>
      <family val="2"/>
      <scheme val="major"/>
    </font>
    <font>
      <b/>
      <i/>
      <sz val="12"/>
      <color theme="3"/>
      <name val="Cambria (Body)"/>
    </font>
    <font>
      <sz val="10"/>
      <color rgb="FF000000"/>
      <name val="Calibri"/>
      <family val="1"/>
      <scheme val="minor"/>
    </font>
    <font>
      <i/>
      <sz val="10"/>
      <color rgb="FF000000"/>
      <name val="Calibri"/>
      <family val="1"/>
      <scheme val="minor"/>
    </font>
    <font>
      <b/>
      <i/>
      <sz val="10"/>
      <color rgb="FF000000"/>
      <name val="Calibri"/>
      <family val="1"/>
      <scheme val="minor"/>
    </font>
    <font>
      <sz val="12"/>
      <color theme="1"/>
      <name val="Calibri Light"/>
      <family val="2"/>
      <scheme val="major"/>
    </font>
    <font>
      <sz val="11"/>
      <color rgb="FF000000"/>
      <name val="Calibri Light"/>
      <family val="2"/>
      <scheme val="major"/>
    </font>
    <font>
      <sz val="11"/>
      <color theme="1"/>
      <name val="Arial"/>
      <family val="2"/>
    </font>
    <font>
      <sz val="11"/>
      <color theme="1"/>
      <name val="Calibri Light"/>
      <family val="2"/>
      <scheme val="major"/>
    </font>
    <font>
      <b/>
      <sz val="10"/>
      <color theme="1"/>
      <name val="Arial"/>
      <family val="2"/>
    </font>
    <font>
      <sz val="10"/>
      <color theme="1"/>
      <name val="Calibri"/>
      <family val="2"/>
    </font>
    <font>
      <sz val="11"/>
      <color theme="2"/>
      <name val="Calibri Light"/>
      <family val="2"/>
      <scheme val="major"/>
    </font>
    <font>
      <b/>
      <sz val="10"/>
      <color theme="2"/>
      <name val="Calibri"/>
      <family val="1"/>
      <scheme val="minor"/>
    </font>
    <font>
      <sz val="9"/>
      <color theme="2"/>
      <name val="Calibri"/>
      <family val="1"/>
      <scheme val="minor"/>
    </font>
    <font>
      <b/>
      <sz val="14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b/>
      <sz val="8"/>
      <color theme="1"/>
      <name val="Calibri Light"/>
      <family val="2"/>
      <scheme val="major"/>
    </font>
    <font>
      <b/>
      <sz val="14"/>
      <color theme="1"/>
      <name val="Cambria (Body)"/>
    </font>
    <font>
      <sz val="9"/>
      <color rgb="FF0000FF"/>
      <name val="Cambria"/>
      <family val="1"/>
    </font>
    <font>
      <b/>
      <sz val="14"/>
      <color theme="1"/>
      <name val="Calibri"/>
      <family val="1"/>
      <scheme val="minor"/>
    </font>
    <font>
      <b/>
      <i/>
      <sz val="14"/>
      <color theme="3"/>
      <name val="Cambria (Body)"/>
    </font>
    <font>
      <b/>
      <sz val="10"/>
      <name val="Calibri Light"/>
      <family val="2"/>
      <scheme val="maj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rgb="FF000000"/>
      </patternFill>
    </fill>
  </fills>
  <borders count="16">
    <border>
      <left/>
      <right/>
      <top/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/>
      <right style="hair">
        <color rgb="FF000000"/>
      </right>
      <top style="hair">
        <color auto="1"/>
      </top>
      <bottom style="hair">
        <color auto="1"/>
      </bottom>
      <diagonal/>
    </border>
  </borders>
  <cellStyleXfs count="11">
    <xf numFmtId="0" fontId="0" fillId="0" borderId="0"/>
    <xf numFmtId="0" fontId="1" fillId="0" borderId="0"/>
    <xf numFmtId="0" fontId="3" fillId="0" borderId="0">
      <alignment vertical="center"/>
    </xf>
    <xf numFmtId="0" fontId="5" fillId="0" borderId="0">
      <alignment horizontal="center" vertical="center" wrapText="1"/>
    </xf>
    <xf numFmtId="0" fontId="6" fillId="0" borderId="0">
      <alignment horizontal="left" vertical="center"/>
    </xf>
    <xf numFmtId="0" fontId="9" fillId="0" borderId="0">
      <alignment vertical="center"/>
    </xf>
    <xf numFmtId="0" fontId="17" fillId="0" borderId="13">
      <alignment horizontal="left" vertical="center" wrapText="1"/>
    </xf>
    <xf numFmtId="0" fontId="30" fillId="0" borderId="0">
      <alignment horizontal="left" vertical="center"/>
    </xf>
    <xf numFmtId="0" fontId="32" fillId="0" borderId="0">
      <alignment horizontal="center" vertical="center"/>
    </xf>
    <xf numFmtId="9" fontId="33" fillId="0" borderId="0" applyFont="0" applyFill="0" applyBorder="0" applyAlignment="0" applyProtection="0"/>
    <xf numFmtId="0" fontId="6" fillId="0" borderId="0"/>
  </cellStyleXfs>
  <cellXfs count="160">
    <xf numFmtId="0" fontId="0" fillId="0" borderId="0" xfId="0"/>
    <xf numFmtId="0" fontId="2" fillId="0" borderId="0" xfId="1" applyFont="1" applyAlignment="1">
      <alignment vertical="center"/>
    </xf>
    <xf numFmtId="0" fontId="4" fillId="0" borderId="0" xfId="2" applyFont="1">
      <alignment vertical="center"/>
    </xf>
    <xf numFmtId="0" fontId="5" fillId="0" borderId="0" xfId="3" applyAlignment="1">
      <alignment horizontal="right" vertical="center"/>
    </xf>
    <xf numFmtId="0" fontId="8" fillId="0" borderId="0" xfId="4" applyFont="1" applyAlignment="1">
      <alignment horizontal="center" vertical="center"/>
    </xf>
    <xf numFmtId="0" fontId="8" fillId="0" borderId="0" xfId="1" applyFont="1" applyAlignment="1">
      <alignment vertical="center"/>
    </xf>
    <xf numFmtId="0" fontId="10" fillId="0" borderId="0" xfId="5" applyFont="1">
      <alignment vertical="center"/>
    </xf>
    <xf numFmtId="0" fontId="7" fillId="0" borderId="0" xfId="1" applyFont="1" applyAlignment="1">
      <alignment horizontal="left" vertical="center" indent="1"/>
    </xf>
    <xf numFmtId="0" fontId="6" fillId="0" borderId="0" xfId="4" applyAlignment="1">
      <alignment horizontal="left" vertical="center" wrapText="1"/>
    </xf>
    <xf numFmtId="0" fontId="12" fillId="0" borderId="0" xfId="5" applyFont="1">
      <alignment vertical="center"/>
    </xf>
    <xf numFmtId="0" fontId="5" fillId="0" borderId="0" xfId="1" applyFont="1" applyAlignment="1">
      <alignment vertical="center"/>
    </xf>
    <xf numFmtId="0" fontId="13" fillId="0" borderId="0" xfId="1" applyFont="1" applyAlignment="1">
      <alignment horizontal="right" vertical="center"/>
    </xf>
    <xf numFmtId="0" fontId="5" fillId="4" borderId="12" xfId="3" applyFill="1" applyBorder="1">
      <alignment horizontal="center" vertical="center" wrapText="1"/>
    </xf>
    <xf numFmtId="0" fontId="5" fillId="0" borderId="1" xfId="3" applyBorder="1">
      <alignment horizontal="center" vertical="center" wrapText="1"/>
    </xf>
    <xf numFmtId="0" fontId="5" fillId="0" borderId="0" xfId="3">
      <alignment horizontal="center" vertical="center" wrapText="1"/>
    </xf>
    <xf numFmtId="0" fontId="6" fillId="0" borderId="0" xfId="4">
      <alignment horizontal="left" vertical="center"/>
    </xf>
    <xf numFmtId="0" fontId="2" fillId="0" borderId="0" xfId="4" applyFont="1">
      <alignment horizontal="left" vertical="center"/>
    </xf>
    <xf numFmtId="0" fontId="15" fillId="0" borderId="0" xfId="3" applyFont="1" applyAlignment="1">
      <alignment horizontal="left" vertical="center" wrapText="1"/>
    </xf>
    <xf numFmtId="0" fontId="2" fillId="0" borderId="0" xfId="4" applyFont="1" applyAlignment="1">
      <alignment horizontal="center" vertical="center"/>
    </xf>
    <xf numFmtId="0" fontId="15" fillId="0" borderId="0" xfId="3" applyFont="1" applyAlignment="1">
      <alignment horizontal="left" vertical="center"/>
    </xf>
    <xf numFmtId="0" fontId="2" fillId="0" borderId="0" xfId="4" applyFont="1" applyAlignment="1">
      <alignment horizontal="left" vertical="center" indent="2"/>
    </xf>
    <xf numFmtId="1" fontId="2" fillId="0" borderId="0" xfId="4" applyNumberFormat="1" applyFont="1" applyAlignment="1">
      <alignment horizontal="center" vertical="center"/>
    </xf>
    <xf numFmtId="0" fontId="16" fillId="0" borderId="0" xfId="4" applyFont="1">
      <alignment horizontal="left" vertical="center"/>
    </xf>
    <xf numFmtId="0" fontId="14" fillId="0" borderId="0" xfId="3" applyFont="1">
      <alignment horizontal="center" vertical="center" wrapText="1"/>
    </xf>
    <xf numFmtId="0" fontId="15" fillId="0" borderId="0" xfId="3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1" xfId="6" applyFont="1" applyBorder="1" applyAlignment="1">
      <alignment horizontal="right" vertical="center" wrapText="1"/>
    </xf>
    <xf numFmtId="0" fontId="2" fillId="0" borderId="3" xfId="4" applyFont="1" applyBorder="1">
      <alignment horizontal="left" vertical="center"/>
    </xf>
    <xf numFmtId="0" fontId="18" fillId="2" borderId="13" xfId="4" applyFont="1" applyFill="1" applyBorder="1" applyAlignment="1" applyProtection="1">
      <alignment horizontal="center" vertical="center"/>
      <protection locked="0"/>
    </xf>
    <xf numFmtId="0" fontId="18" fillId="0" borderId="7" xfId="4" applyFont="1" applyBorder="1" applyAlignment="1">
      <alignment horizontal="center" vertical="center"/>
    </xf>
    <xf numFmtId="0" fontId="19" fillId="0" borderId="8" xfId="1" applyFont="1" applyBorder="1" applyAlignment="1">
      <alignment horizontal="center" vertical="center"/>
    </xf>
    <xf numFmtId="0" fontId="15" fillId="0" borderId="0" xfId="1" applyFont="1" applyAlignment="1">
      <alignment vertical="center"/>
    </xf>
    <xf numFmtId="0" fontId="2" fillId="0" borderId="5" xfId="6" applyFont="1" applyBorder="1" applyAlignment="1">
      <alignment horizontal="right" vertical="center" wrapText="1"/>
    </xf>
    <xf numFmtId="0" fontId="15" fillId="0" borderId="0" xfId="3" applyFont="1" applyAlignment="1">
      <alignment horizontal="right" vertical="center"/>
    </xf>
    <xf numFmtId="164" fontId="15" fillId="0" borderId="0" xfId="1" applyNumberFormat="1" applyFont="1" applyAlignment="1">
      <alignment horizontal="center" vertical="center"/>
    </xf>
    <xf numFmtId="0" fontId="15" fillId="0" borderId="0" xfId="1" applyFont="1" applyAlignment="1">
      <alignment horizontal="left" vertical="center"/>
    </xf>
    <xf numFmtId="0" fontId="2" fillId="0" borderId="0" xfId="6" applyFont="1" applyBorder="1" applyAlignment="1">
      <alignment horizontal="right" vertical="center" wrapText="1"/>
    </xf>
    <xf numFmtId="0" fontId="2" fillId="0" borderId="0" xfId="1" applyFont="1" applyAlignment="1">
      <alignment horizontal="left" vertical="center"/>
    </xf>
    <xf numFmtId="0" fontId="2" fillId="0" borderId="10" xfId="6" applyFont="1" applyBorder="1" applyAlignment="1">
      <alignment horizontal="right" vertical="center" wrapText="1"/>
    </xf>
    <xf numFmtId="0" fontId="21" fillId="0" borderId="0" xfId="3" applyFont="1" applyAlignment="1">
      <alignment horizontal="left" vertical="center" wrapText="1"/>
    </xf>
    <xf numFmtId="0" fontId="22" fillId="0" borderId="0" xfId="5" applyFont="1">
      <alignment vertical="center"/>
    </xf>
    <xf numFmtId="164" fontId="2" fillId="0" borderId="0" xfId="4" applyNumberFormat="1" applyFont="1" applyAlignment="1">
      <alignment horizontal="center" vertical="center"/>
    </xf>
    <xf numFmtId="0" fontId="7" fillId="5" borderId="13" xfId="4" applyFont="1" applyFill="1" applyBorder="1" applyAlignment="1" applyProtection="1">
      <alignment horizontal="center" vertical="center"/>
      <protection locked="0"/>
    </xf>
    <xf numFmtId="0" fontId="7" fillId="5" borderId="13" xfId="1" applyFont="1" applyFill="1" applyBorder="1" applyAlignment="1" applyProtection="1">
      <alignment horizontal="left" vertical="center" indent="1"/>
      <protection locked="0"/>
    </xf>
    <xf numFmtId="0" fontId="0" fillId="0" borderId="7" xfId="0" applyBorder="1"/>
    <xf numFmtId="0" fontId="23" fillId="0" borderId="0" xfId="1" applyFont="1" applyAlignment="1">
      <alignment vertical="center"/>
    </xf>
    <xf numFmtId="0" fontId="23" fillId="0" borderId="0" xfId="1" applyFont="1" applyAlignment="1">
      <alignment horizontal="left" vertical="center"/>
    </xf>
    <xf numFmtId="0" fontId="5" fillId="0" borderId="0" xfId="1" applyFont="1" applyAlignment="1">
      <alignment horizontal="left" vertical="center"/>
    </xf>
    <xf numFmtId="0" fontId="12" fillId="0" borderId="0" xfId="1" applyFont="1" applyAlignment="1">
      <alignment vertical="center"/>
    </xf>
    <xf numFmtId="0" fontId="28" fillId="0" borderId="0" xfId="1" applyFont="1" applyAlignment="1">
      <alignment vertical="center"/>
    </xf>
    <xf numFmtId="0" fontId="28" fillId="0" borderId="0" xfId="1" applyFont="1"/>
    <xf numFmtId="0" fontId="28" fillId="0" borderId="0" xfId="1" applyFont="1" applyAlignment="1">
      <alignment horizontal="left"/>
    </xf>
    <xf numFmtId="0" fontId="28" fillId="0" borderId="10" xfId="1" applyFont="1" applyBorder="1"/>
    <xf numFmtId="0" fontId="31" fillId="0" borderId="0" xfId="7" applyFont="1">
      <alignment horizontal="left" vertical="center"/>
    </xf>
    <xf numFmtId="0" fontId="5" fillId="4" borderId="13" xfId="8" applyFont="1" applyFill="1" applyBorder="1" applyAlignment="1">
      <alignment horizontal="center" vertical="center" wrapText="1"/>
    </xf>
    <xf numFmtId="0" fontId="14" fillId="0" borderId="0" xfId="8" applyFont="1">
      <alignment horizontal="center" vertical="center"/>
    </xf>
    <xf numFmtId="0" fontId="23" fillId="0" borderId="0" xfId="1" applyFont="1" applyAlignment="1">
      <alignment horizontal="center" vertical="center"/>
    </xf>
    <xf numFmtId="0" fontId="14" fillId="0" borderId="1" xfId="7" applyFont="1" applyBorder="1" applyAlignment="1">
      <alignment horizontal="left" vertical="center" wrapText="1"/>
    </xf>
    <xf numFmtId="0" fontId="14" fillId="0" borderId="3" xfId="7" applyFont="1" applyBorder="1" applyAlignment="1">
      <alignment horizontal="left" vertical="center" wrapText="1"/>
    </xf>
    <xf numFmtId="0" fontId="19" fillId="0" borderId="0" xfId="1" applyFont="1" applyAlignment="1">
      <alignment horizontal="center" vertical="center"/>
    </xf>
    <xf numFmtId="1" fontId="34" fillId="0" borderId="13" xfId="9" applyNumberFormat="1" applyFont="1" applyFill="1" applyBorder="1" applyAlignment="1" applyProtection="1">
      <alignment horizontal="center" vertical="center"/>
    </xf>
    <xf numFmtId="0" fontId="19" fillId="0" borderId="0" xfId="1" applyFont="1" applyAlignment="1">
      <alignment horizontal="left" vertical="center"/>
    </xf>
    <xf numFmtId="0" fontId="34" fillId="0" borderId="0" xfId="7" applyFont="1">
      <alignment horizontal="left" vertical="center"/>
    </xf>
    <xf numFmtId="0" fontId="5" fillId="0" borderId="1" xfId="1" applyFont="1" applyBorder="1" applyAlignment="1">
      <alignment horizontal="center" vertical="center"/>
    </xf>
    <xf numFmtId="0" fontId="6" fillId="0" borderId="3" xfId="7" applyFont="1" applyBorder="1" applyAlignment="1">
      <alignment horizontal="left" vertical="center" wrapText="1"/>
    </xf>
    <xf numFmtId="0" fontId="19" fillId="0" borderId="7" xfId="1" applyFont="1" applyBorder="1" applyAlignment="1">
      <alignment horizontal="center" vertical="center"/>
    </xf>
    <xf numFmtId="0" fontId="35" fillId="2" borderId="13" xfId="7" applyFont="1" applyFill="1" applyBorder="1" applyAlignment="1" applyProtection="1">
      <alignment horizontal="center" vertical="center"/>
      <protection locked="0"/>
    </xf>
    <xf numFmtId="0" fontId="23" fillId="0" borderId="0" xfId="1" applyFont="1" applyAlignment="1">
      <alignment vertical="center" wrapText="1"/>
    </xf>
    <xf numFmtId="0" fontId="23" fillId="0" borderId="5" xfId="1" applyFont="1" applyBorder="1" applyAlignment="1">
      <alignment horizontal="center" vertical="center"/>
    </xf>
    <xf numFmtId="0" fontId="14" fillId="0" borderId="0" xfId="8" applyFont="1" applyAlignment="1">
      <alignment horizontal="center" vertical="center" wrapText="1"/>
    </xf>
    <xf numFmtId="0" fontId="23" fillId="0" borderId="10" xfId="1" applyFont="1" applyBorder="1" applyAlignment="1">
      <alignment horizontal="center" vertical="center"/>
    </xf>
    <xf numFmtId="1" fontId="34" fillId="0" borderId="7" xfId="9" applyNumberFormat="1" applyFont="1" applyFill="1" applyBorder="1" applyAlignment="1" applyProtection="1">
      <alignment horizontal="center" vertical="center"/>
    </xf>
    <xf numFmtId="0" fontId="37" fillId="0" borderId="0" xfId="5" applyFont="1">
      <alignment vertical="center"/>
    </xf>
    <xf numFmtId="0" fontId="2" fillId="0" borderId="0" xfId="7" applyFont="1">
      <alignment horizontal="left" vertical="center"/>
    </xf>
    <xf numFmtId="165" fontId="31" fillId="0" borderId="0" xfId="7" applyNumberFormat="1" applyFont="1" applyAlignment="1">
      <alignment horizontal="center" vertical="center"/>
    </xf>
    <xf numFmtId="0" fontId="15" fillId="0" borderId="0" xfId="7" applyFont="1">
      <alignment horizontal="left" vertical="center"/>
    </xf>
    <xf numFmtId="9" fontId="31" fillId="0" borderId="0" xfId="9" applyFont="1" applyAlignment="1" applyProtection="1">
      <alignment horizontal="center" vertical="center"/>
    </xf>
    <xf numFmtId="0" fontId="31" fillId="0" borderId="0" xfId="7" applyFont="1" applyAlignment="1">
      <alignment horizontal="center" vertical="center"/>
    </xf>
    <xf numFmtId="0" fontId="38" fillId="0" borderId="0" xfId="1" applyFont="1" applyAlignment="1">
      <alignment horizontal="center" vertical="center"/>
    </xf>
    <xf numFmtId="0" fontId="6" fillId="0" borderId="0" xfId="7" applyFont="1">
      <alignment horizontal="left" vertical="center"/>
    </xf>
    <xf numFmtId="0" fontId="25" fillId="3" borderId="0" xfId="10" applyFont="1" applyFill="1"/>
    <xf numFmtId="0" fontId="25" fillId="3" borderId="0" xfId="10" applyFont="1" applyFill="1" applyAlignment="1">
      <alignment vertical="center" wrapText="1"/>
    </xf>
    <xf numFmtId="0" fontId="25" fillId="0" borderId="0" xfId="10" applyFont="1" applyAlignment="1">
      <alignment vertical="center" wrapText="1"/>
    </xf>
    <xf numFmtId="0" fontId="26" fillId="3" borderId="0" xfId="10" applyFont="1" applyFill="1" applyAlignment="1">
      <alignment horizontal="left"/>
    </xf>
    <xf numFmtId="0" fontId="26" fillId="3" borderId="0" xfId="10" applyFont="1" applyFill="1" applyAlignment="1">
      <alignment horizontal="left" vertical="center"/>
    </xf>
    <xf numFmtId="0" fontId="25" fillId="3" borderId="0" xfId="10" applyFont="1" applyFill="1" applyAlignment="1">
      <alignment horizontal="left" wrapText="1"/>
    </xf>
    <xf numFmtId="0" fontId="25" fillId="3" borderId="0" xfId="10" applyFont="1" applyFill="1" applyAlignment="1">
      <alignment horizontal="left" vertical="center" wrapText="1" indent="1"/>
    </xf>
    <xf numFmtId="0" fontId="25" fillId="0" borderId="0" xfId="10" applyFont="1" applyAlignment="1">
      <alignment horizontal="left" vertical="center" wrapText="1" indent="1"/>
    </xf>
    <xf numFmtId="0" fontId="26" fillId="3" borderId="0" xfId="10" applyFont="1" applyFill="1" applyAlignment="1">
      <alignment horizontal="left" vertical="top"/>
    </xf>
    <xf numFmtId="0" fontId="25" fillId="3" borderId="0" xfId="10" applyFont="1" applyFill="1" applyAlignment="1">
      <alignment vertical="center"/>
    </xf>
    <xf numFmtId="0" fontId="25" fillId="0" borderId="0" xfId="10" applyFont="1" applyAlignment="1">
      <alignment vertical="center"/>
    </xf>
    <xf numFmtId="0" fontId="14" fillId="0" borderId="0" xfId="8" applyFont="1" applyAlignment="1">
      <alignment horizontal="center"/>
    </xf>
    <xf numFmtId="0" fontId="39" fillId="0" borderId="0" xfId="1" applyFont="1" applyAlignment="1">
      <alignment horizontal="center" vertical="center"/>
    </xf>
    <xf numFmtId="0" fontId="29" fillId="0" borderId="0" xfId="10" applyFont="1" applyAlignment="1">
      <alignment vertical="center"/>
    </xf>
    <xf numFmtId="0" fontId="28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31" fillId="0" borderId="13" xfId="7" applyFont="1" applyBorder="1" applyAlignment="1">
      <alignment horizontal="center" vertical="center"/>
    </xf>
    <xf numFmtId="166" fontId="31" fillId="0" borderId="13" xfId="7" applyNumberFormat="1" applyFont="1" applyBorder="1" applyAlignment="1">
      <alignment horizontal="center" vertical="center"/>
    </xf>
    <xf numFmtId="166" fontId="34" fillId="0" borderId="13" xfId="7" applyNumberFormat="1" applyFont="1" applyBorder="1" applyAlignment="1">
      <alignment horizontal="center" vertical="center"/>
    </xf>
    <xf numFmtId="0" fontId="34" fillId="0" borderId="8" xfId="7" applyFont="1" applyBorder="1">
      <alignment horizontal="left" vertical="center"/>
    </xf>
    <xf numFmtId="0" fontId="23" fillId="0" borderId="0" xfId="1" applyFont="1" applyAlignment="1">
      <alignment horizontal="center" vertical="center" wrapText="1"/>
    </xf>
    <xf numFmtId="0" fontId="37" fillId="0" borderId="0" xfId="5" applyFont="1" applyAlignment="1">
      <alignment horizontal="center" vertical="center"/>
    </xf>
    <xf numFmtId="0" fontId="28" fillId="0" borderId="0" xfId="1" applyFont="1" applyAlignment="1">
      <alignment horizontal="center"/>
    </xf>
    <xf numFmtId="0" fontId="19" fillId="0" borderId="14" xfId="1" applyFont="1" applyBorder="1" applyAlignment="1">
      <alignment horizontal="center" vertical="center"/>
    </xf>
    <xf numFmtId="0" fontId="34" fillId="2" borderId="13" xfId="7" applyFont="1" applyFill="1" applyBorder="1" applyAlignment="1" applyProtection="1">
      <alignment horizontal="center" vertical="center"/>
      <protection locked="0"/>
    </xf>
    <xf numFmtId="0" fontId="34" fillId="0" borderId="13" xfId="7" applyFont="1" applyBorder="1" applyAlignment="1">
      <alignment horizontal="center" vertical="center"/>
    </xf>
    <xf numFmtId="0" fontId="34" fillId="0" borderId="10" xfId="7" applyFont="1" applyBorder="1">
      <alignment horizontal="left" vertical="center"/>
    </xf>
    <xf numFmtId="0" fontId="34" fillId="0" borderId="2" xfId="7" applyFont="1" applyBorder="1">
      <alignment horizontal="left" vertical="center"/>
    </xf>
    <xf numFmtId="0" fontId="19" fillId="0" borderId="0" xfId="1" applyFont="1" applyAlignment="1">
      <alignment horizontal="left" vertical="center" indent="1"/>
    </xf>
    <xf numFmtId="9" fontId="31" fillId="0" borderId="0" xfId="9" applyFont="1" applyBorder="1" applyAlignment="1" applyProtection="1">
      <alignment horizontal="center" vertical="center"/>
    </xf>
    <xf numFmtId="0" fontId="36" fillId="2" borderId="1" xfId="7" applyFont="1" applyFill="1" applyBorder="1" applyAlignment="1" applyProtection="1">
      <alignment horizontal="left" vertical="center" wrapText="1"/>
      <protection locked="0"/>
    </xf>
    <xf numFmtId="0" fontId="36" fillId="2" borderId="2" xfId="7" applyFont="1" applyFill="1" applyBorder="1" applyAlignment="1" applyProtection="1">
      <alignment horizontal="left" vertical="center" wrapText="1"/>
      <protection locked="0"/>
    </xf>
    <xf numFmtId="0" fontId="36" fillId="2" borderId="3" xfId="7" applyFont="1" applyFill="1" applyBorder="1" applyAlignment="1" applyProtection="1">
      <alignment horizontal="left" vertical="center" wrapText="1"/>
      <protection locked="0"/>
    </xf>
    <xf numFmtId="0" fontId="4" fillId="0" borderId="0" xfId="2" applyFont="1" applyAlignment="1">
      <alignment wrapText="1"/>
    </xf>
    <xf numFmtId="0" fontId="12" fillId="0" borderId="0" xfId="2" applyFont="1" applyAlignment="1">
      <alignment vertical="top" wrapText="1"/>
    </xf>
    <xf numFmtId="0" fontId="29" fillId="0" borderId="0" xfId="10" applyFont="1" applyAlignment="1">
      <alignment horizontal="left" vertical="center" wrapText="1"/>
    </xf>
    <xf numFmtId="0" fontId="34" fillId="0" borderId="0" xfId="10" applyFont="1" applyAlignment="1">
      <alignment horizontal="left" vertical="center" wrapText="1"/>
    </xf>
    <xf numFmtId="0" fontId="42" fillId="0" borderId="0" xfId="10" applyFont="1" applyAlignment="1">
      <alignment wrapText="1"/>
    </xf>
    <xf numFmtId="0" fontId="42" fillId="0" borderId="0" xfId="10" applyFont="1"/>
    <xf numFmtId="0" fontId="20" fillId="2" borderId="1" xfId="4" applyFont="1" applyFill="1" applyBorder="1" applyProtection="1">
      <alignment horizontal="left" vertical="center"/>
      <protection locked="0"/>
    </xf>
    <xf numFmtId="0" fontId="20" fillId="2" borderId="2" xfId="4" applyFont="1" applyFill="1" applyBorder="1" applyProtection="1">
      <alignment horizontal="left" vertical="center"/>
      <protection locked="0"/>
    </xf>
    <xf numFmtId="0" fontId="20" fillId="2" borderId="3" xfId="4" applyFont="1" applyFill="1" applyBorder="1" applyProtection="1">
      <alignment horizontal="left" vertical="center"/>
      <protection locked="0"/>
    </xf>
    <xf numFmtId="0" fontId="8" fillId="2" borderId="1" xfId="4" applyFont="1" applyFill="1" applyBorder="1" applyAlignment="1" applyProtection="1">
      <alignment horizontal="left" vertical="center" indent="1"/>
      <protection locked="0"/>
    </xf>
    <xf numFmtId="0" fontId="8" fillId="2" borderId="2" xfId="4" applyFont="1" applyFill="1" applyBorder="1" applyAlignment="1" applyProtection="1">
      <alignment horizontal="left" vertical="center" indent="1"/>
      <protection locked="0"/>
    </xf>
    <xf numFmtId="0" fontId="8" fillId="2" borderId="3" xfId="4" applyFont="1" applyFill="1" applyBorder="1" applyAlignment="1" applyProtection="1">
      <alignment horizontal="left" vertical="center" indent="1"/>
      <protection locked="0"/>
    </xf>
    <xf numFmtId="0" fontId="11" fillId="0" borderId="0" xfId="4" applyFont="1" applyAlignment="1">
      <alignment horizontal="center" vertical="center" wrapText="1"/>
    </xf>
    <xf numFmtId="0" fontId="8" fillId="3" borderId="4" xfId="4" applyFont="1" applyFill="1" applyBorder="1" applyAlignment="1">
      <alignment horizontal="left" vertical="center" wrapText="1"/>
    </xf>
    <xf numFmtId="0" fontId="8" fillId="3" borderId="5" xfId="4" applyFont="1" applyFill="1" applyBorder="1" applyAlignment="1">
      <alignment horizontal="left" vertical="center" wrapText="1"/>
    </xf>
    <xf numFmtId="0" fontId="8" fillId="3" borderId="6" xfId="4" applyFont="1" applyFill="1" applyBorder="1" applyAlignment="1">
      <alignment horizontal="left" vertical="center" wrapText="1"/>
    </xf>
    <xf numFmtId="0" fontId="8" fillId="3" borderId="7" xfId="4" applyFont="1" applyFill="1" applyBorder="1" applyAlignment="1">
      <alignment horizontal="left" vertical="center" wrapText="1"/>
    </xf>
    <xf numFmtId="0" fontId="8" fillId="3" borderId="0" xfId="4" applyFont="1" applyFill="1" applyAlignment="1">
      <alignment horizontal="left" vertical="center" wrapText="1"/>
    </xf>
    <xf numFmtId="0" fontId="8" fillId="3" borderId="8" xfId="4" applyFont="1" applyFill="1" applyBorder="1" applyAlignment="1">
      <alignment horizontal="left" vertical="center" wrapText="1"/>
    </xf>
    <xf numFmtId="0" fontId="8" fillId="3" borderId="9" xfId="4" applyFont="1" applyFill="1" applyBorder="1" applyAlignment="1">
      <alignment horizontal="left" vertical="center" wrapText="1"/>
    </xf>
    <xf numFmtId="0" fontId="8" fillId="3" borderId="10" xfId="4" applyFont="1" applyFill="1" applyBorder="1" applyAlignment="1">
      <alignment horizontal="left" vertical="center" wrapText="1"/>
    </xf>
    <xf numFmtId="0" fontId="8" fillId="3" borderId="11" xfId="4" applyFont="1" applyFill="1" applyBorder="1" applyAlignment="1">
      <alignment horizontal="left" vertical="center" wrapText="1"/>
    </xf>
    <xf numFmtId="0" fontId="14" fillId="4" borderId="1" xfId="3" applyFont="1" applyFill="1" applyBorder="1">
      <alignment horizontal="center" vertical="center" wrapText="1"/>
    </xf>
    <xf numFmtId="0" fontId="14" fillId="4" borderId="3" xfId="3" applyFont="1" applyFill="1" applyBorder="1">
      <alignment horizontal="center" vertical="center" wrapText="1"/>
    </xf>
    <xf numFmtId="0" fontId="14" fillId="4" borderId="2" xfId="3" applyFont="1" applyFill="1" applyBorder="1">
      <alignment horizontal="center" vertical="center" wrapText="1"/>
    </xf>
    <xf numFmtId="0" fontId="7" fillId="2" borderId="1" xfId="4" applyFont="1" applyFill="1" applyBorder="1" applyProtection="1">
      <alignment horizontal="left" vertical="center"/>
      <protection locked="0"/>
    </xf>
    <xf numFmtId="0" fontId="7" fillId="2" borderId="2" xfId="4" applyFont="1" applyFill="1" applyBorder="1" applyProtection="1">
      <alignment horizontal="left" vertical="center"/>
      <protection locked="0"/>
    </xf>
    <xf numFmtId="0" fontId="7" fillId="2" borderId="3" xfId="4" applyFont="1" applyFill="1" applyBorder="1" applyProtection="1">
      <alignment horizontal="left" vertical="center"/>
      <protection locked="0"/>
    </xf>
    <xf numFmtId="0" fontId="7" fillId="2" borderId="1" xfId="4" applyFont="1" applyFill="1" applyBorder="1" applyAlignment="1" applyProtection="1">
      <alignment horizontal="left" vertical="center" indent="1"/>
      <protection locked="0"/>
    </xf>
    <xf numFmtId="0" fontId="7" fillId="2" borderId="2" xfId="4" applyFont="1" applyFill="1" applyBorder="1" applyAlignment="1" applyProtection="1">
      <alignment horizontal="left" vertical="center" indent="1"/>
      <protection locked="0"/>
    </xf>
    <xf numFmtId="0" fontId="7" fillId="2" borderId="3" xfId="4" applyFont="1" applyFill="1" applyBorder="1" applyAlignment="1" applyProtection="1">
      <alignment horizontal="left" vertical="center" indent="1"/>
      <protection locked="0"/>
    </xf>
    <xf numFmtId="0" fontId="36" fillId="2" borderId="1" xfId="7" applyFont="1" applyFill="1" applyBorder="1" applyAlignment="1" applyProtection="1">
      <alignment horizontal="left" vertical="center" wrapText="1"/>
      <protection locked="0"/>
    </xf>
    <xf numFmtId="0" fontId="36" fillId="2" borderId="2" xfId="7" applyFont="1" applyFill="1" applyBorder="1" applyAlignment="1" applyProtection="1">
      <alignment horizontal="left" vertical="center" wrapText="1"/>
      <protection locked="0"/>
    </xf>
    <xf numFmtId="0" fontId="36" fillId="2" borderId="3" xfId="7" applyFont="1" applyFill="1" applyBorder="1" applyAlignment="1" applyProtection="1">
      <alignment horizontal="left" vertical="center" wrapText="1"/>
      <protection locked="0"/>
    </xf>
    <xf numFmtId="0" fontId="4" fillId="0" borderId="0" xfId="2" applyFont="1" applyAlignment="1">
      <alignment wrapText="1"/>
    </xf>
    <xf numFmtId="0" fontId="14" fillId="4" borderId="1" xfId="8" applyFont="1" applyFill="1" applyBorder="1" applyAlignment="1">
      <alignment horizontal="center" vertical="center" wrapText="1"/>
    </xf>
    <xf numFmtId="0" fontId="14" fillId="4" borderId="2" xfId="8" applyFont="1" applyFill="1" applyBorder="1" applyAlignment="1">
      <alignment horizontal="center" vertical="center" wrapText="1"/>
    </xf>
    <xf numFmtId="0" fontId="14" fillId="4" borderId="3" xfId="8" applyFont="1" applyFill="1" applyBorder="1" applyAlignment="1">
      <alignment horizontal="center" vertical="center" wrapText="1"/>
    </xf>
    <xf numFmtId="0" fontId="12" fillId="0" borderId="0" xfId="2" applyFont="1" applyAlignment="1">
      <alignment vertical="top" wrapText="1"/>
    </xf>
    <xf numFmtId="0" fontId="41" fillId="6" borderId="1" xfId="10" applyFont="1" applyFill="1" applyBorder="1" applyAlignment="1" applyProtection="1">
      <alignment horizontal="left" vertical="center" wrapText="1"/>
      <protection locked="0"/>
    </xf>
    <xf numFmtId="0" fontId="41" fillId="6" borderId="2" xfId="10" applyFont="1" applyFill="1" applyBorder="1" applyAlignment="1" applyProtection="1">
      <alignment horizontal="left" vertical="center" wrapText="1"/>
      <protection locked="0"/>
    </xf>
    <xf numFmtId="0" fontId="41" fillId="6" borderId="15" xfId="10" applyFont="1" applyFill="1" applyBorder="1" applyAlignment="1" applyProtection="1">
      <alignment horizontal="left" vertical="center" wrapText="1"/>
      <protection locked="0"/>
    </xf>
    <xf numFmtId="0" fontId="29" fillId="0" borderId="0" xfId="10" applyFont="1" applyAlignment="1">
      <alignment horizontal="left" vertical="center" wrapText="1"/>
    </xf>
    <xf numFmtId="0" fontId="34" fillId="0" borderId="0" xfId="10" applyFont="1" applyAlignment="1">
      <alignment horizontal="left" vertical="center" wrapText="1"/>
    </xf>
    <xf numFmtId="0" fontId="42" fillId="0" borderId="0" xfId="10" applyFont="1" applyAlignment="1">
      <alignment wrapText="1"/>
    </xf>
    <xf numFmtId="0" fontId="42" fillId="0" borderId="0" xfId="10" applyFont="1"/>
    <xf numFmtId="0" fontId="44" fillId="2" borderId="13" xfId="4" applyFont="1" applyFill="1" applyBorder="1" applyAlignment="1" applyProtection="1">
      <alignment horizontal="center" vertical="center"/>
      <protection locked="0"/>
    </xf>
  </cellXfs>
  <cellStyles count="11">
    <cellStyle name="ICRHB Normal" xfId="4" xr:uid="{9B8D78D2-D5C4-4B87-A39A-5973E18AA292}"/>
    <cellStyle name="ICRHB Normal 2" xfId="7" xr:uid="{26BE243F-A4DC-4F63-A7AA-A8E9A9D98691}"/>
    <cellStyle name="ICRHB Section Header" xfId="2" xr:uid="{BC359D29-9F24-4C31-9093-21CEB49C191E}"/>
    <cellStyle name="ICRHB Section Subheader" xfId="5" xr:uid="{3862668D-5AF4-4DDF-9A56-BCBFF4D965E4}"/>
    <cellStyle name="ICRHB Table Header" xfId="3" xr:uid="{C042EAE5-EE9F-46E8-887B-A66ACD37911C}"/>
    <cellStyle name="ICRHB Table Header 2" xfId="8" xr:uid="{E6D6551A-D87D-47EF-98C2-7DB624939109}"/>
    <cellStyle name="ICRHB Table Text" xfId="6" xr:uid="{2BA72FCB-92D7-46E3-91C0-496FE5B712CF}"/>
    <cellStyle name="Normal" xfId="0" builtinId="0"/>
    <cellStyle name="Normal 2" xfId="10" xr:uid="{7785B0C2-AD03-4DAD-B64D-E0D98BFF0E60}"/>
    <cellStyle name="Normal 2 2" xfId="1" xr:uid="{83ACDA08-8D9A-42CE-9CE9-D84396D158CB}"/>
    <cellStyle name="Percent 2" xfId="9" xr:uid="{C5A9343C-07C9-49E3-BCB2-253C1E32BD97}"/>
  </cellStyles>
  <dxfs count="208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esni/Downloads/IPMA-USA-Self-Assessmen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Levels A, B, and C"/>
      <sheetName val="Level D"/>
      <sheetName val="Project Scores"/>
      <sheetName val="Program Scores"/>
      <sheetName val="Portfolio Scores"/>
    </sheetNames>
    <sheetDataSet>
      <sheetData sheetId="0" refreshError="1">
        <row r="2">
          <cell r="B2" t="str">
            <v>Self-Assessment</v>
          </cell>
        </row>
        <row r="38">
          <cell r="B38" t="str">
            <v>version 4.1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4A9998-FBB2-4C35-8CA9-DC29349B9609}">
  <dimension ref="A1:K87"/>
  <sheetViews>
    <sheetView tabSelected="1" workbookViewId="0">
      <selection activeCell="F1" sqref="F1"/>
    </sheetView>
  </sheetViews>
  <sheetFormatPr defaultRowHeight="15"/>
  <cols>
    <col min="2" max="2" width="26.5703125" bestFit="1" customWidth="1"/>
    <col min="3" max="3" width="44.140625" bestFit="1" customWidth="1"/>
    <col min="4" max="4" width="15.42578125" bestFit="1" customWidth="1"/>
  </cols>
  <sheetData>
    <row r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21">
      <c r="A2" s="1"/>
      <c r="B2" s="2" t="str">
        <f>[1]Instructions!B2</f>
        <v>Self-Assessment</v>
      </c>
      <c r="C2" s="1"/>
      <c r="D2" s="3" t="s">
        <v>0</v>
      </c>
      <c r="E2" s="122" t="s">
        <v>441</v>
      </c>
      <c r="F2" s="123"/>
      <c r="G2" s="124"/>
      <c r="H2" s="3" t="s">
        <v>1</v>
      </c>
      <c r="I2" s="4" t="s">
        <v>2</v>
      </c>
      <c r="J2" s="3" t="s">
        <v>3</v>
      </c>
      <c r="K2" s="5" t="s">
        <v>4</v>
      </c>
    </row>
    <row r="3" spans="1:11" ht="15.75">
      <c r="A3" s="1"/>
      <c r="B3" s="6" t="s">
        <v>5</v>
      </c>
      <c r="C3" s="1"/>
      <c r="D3" s="1"/>
      <c r="E3" s="1"/>
      <c r="F3" s="7"/>
      <c r="G3" s="8"/>
      <c r="H3" s="8"/>
      <c r="I3" s="125" t="str">
        <f>IF(AND(OR(I2="C",I2="D"),OR((K2="Program"),K2="Portfolio")),"Invalid Domain or Level    ","")</f>
        <v/>
      </c>
      <c r="J3" s="125"/>
      <c r="K3" s="125"/>
    </row>
    <row r="4" spans="1:11">
      <c r="A4" s="1"/>
      <c r="B4" s="1"/>
      <c r="C4" s="1"/>
      <c r="D4" s="126" t="s">
        <v>6</v>
      </c>
      <c r="E4" s="127"/>
      <c r="F4" s="127"/>
      <c r="G4" s="127"/>
      <c r="H4" s="127"/>
      <c r="I4" s="127"/>
      <c r="J4" s="127"/>
      <c r="K4" s="128"/>
    </row>
    <row r="5" spans="1:11" ht="18.75">
      <c r="A5" s="1"/>
      <c r="B5" s="9"/>
      <c r="C5" s="1"/>
      <c r="D5" s="129"/>
      <c r="E5" s="130"/>
      <c r="F5" s="130"/>
      <c r="G5" s="130"/>
      <c r="H5" s="130"/>
      <c r="I5" s="130"/>
      <c r="J5" s="130"/>
      <c r="K5" s="131"/>
    </row>
    <row r="6" spans="1:11">
      <c r="A6" s="10"/>
      <c r="B6" s="10"/>
      <c r="C6" s="11"/>
      <c r="D6" s="132"/>
      <c r="E6" s="133"/>
      <c r="F6" s="133"/>
      <c r="G6" s="133"/>
      <c r="H6" s="133"/>
      <c r="I6" s="133"/>
      <c r="J6" s="133"/>
      <c r="K6" s="134"/>
    </row>
    <row r="7" spans="1:11" ht="33" customHeight="1">
      <c r="A7" s="10"/>
      <c r="B7" s="135" t="s">
        <v>7</v>
      </c>
      <c r="C7" s="136"/>
      <c r="D7" s="12" t="s">
        <v>8</v>
      </c>
      <c r="E7" s="13"/>
      <c r="F7" s="14"/>
      <c r="G7" s="135" t="s">
        <v>9</v>
      </c>
      <c r="H7" s="137"/>
      <c r="I7" s="137"/>
      <c r="J7" s="137"/>
      <c r="K7" s="136"/>
    </row>
    <row r="8" spans="1:11">
      <c r="A8" s="15"/>
      <c r="B8" s="16"/>
      <c r="C8" s="17"/>
      <c r="D8" s="18"/>
      <c r="E8" s="18"/>
      <c r="F8" s="15"/>
      <c r="G8" s="15"/>
      <c r="H8" s="15"/>
      <c r="I8" s="15"/>
      <c r="J8" s="15"/>
      <c r="K8" s="15"/>
    </row>
    <row r="9" spans="1:11">
      <c r="A9" s="15"/>
      <c r="B9" s="19" t="s">
        <v>10</v>
      </c>
      <c r="C9" s="20" t="s">
        <v>11</v>
      </c>
      <c r="D9" s="21">
        <f>IF(AND(D56="",D59="",D62=""),"",SUM(D56,D59,D62))</f>
        <v>2</v>
      </c>
      <c r="F9" s="15"/>
      <c r="G9" s="22" t="str">
        <f>IF(E9="",IF(D9="","",IF(OR(D9&lt;6,D9&gt;8),"Totals must be between 6 and 8","")),IF(AND(D9="",E9=""),"",IF(OR(D9&lt;6,D9&gt;8,E9&lt;6,E9&gt;8),"Total must be between 6 and 8","")))</f>
        <v>Totals must be between 6 and 8</v>
      </c>
      <c r="H9" s="15"/>
      <c r="I9" s="15"/>
      <c r="J9" s="15"/>
      <c r="K9" s="15"/>
    </row>
    <row r="10" spans="1:11">
      <c r="A10" s="15"/>
      <c r="B10" s="16"/>
      <c r="C10" s="20" t="s">
        <v>12</v>
      </c>
      <c r="D10" s="21">
        <f>IF(AND(D57="",D60="",D63=""),"",SUM(D57,D60,D63))</f>
        <v>2</v>
      </c>
      <c r="F10" s="15"/>
      <c r="G10" s="22" t="str">
        <f>IF(E10="",IF(D10="","",IF(OR(D10&lt;6,D10&gt;8),"Totals must be between 6 and 8","")),IF(AND(D10="",E10=""),"",IF(OR(D10&lt;6,D10&gt;8,E10&lt;6,E10&gt;8),"Total must be between 6 and 8","")))</f>
        <v>Totals must be between 6 and 8</v>
      </c>
      <c r="H10" s="15"/>
      <c r="I10" s="15"/>
      <c r="J10" s="15"/>
      <c r="K10" s="15"/>
    </row>
    <row r="11" spans="1:11">
      <c r="A11" s="10"/>
      <c r="B11" s="23"/>
      <c r="C11" s="23"/>
      <c r="D11" s="14"/>
      <c r="E11" s="14"/>
      <c r="F11" s="14"/>
      <c r="G11" s="23"/>
      <c r="H11" s="23"/>
      <c r="I11" s="23"/>
      <c r="J11" s="23"/>
      <c r="K11" s="23"/>
    </row>
    <row r="12" spans="1:11">
      <c r="A12" s="1"/>
      <c r="B12" s="1"/>
      <c r="C12" s="24" t="s">
        <v>13</v>
      </c>
      <c r="D12" s="25"/>
      <c r="E12" s="25"/>
      <c r="F12" s="25"/>
      <c r="G12" s="1"/>
      <c r="H12" s="1"/>
      <c r="I12" s="1"/>
      <c r="J12" s="1"/>
      <c r="K12" s="1"/>
    </row>
    <row r="13" spans="1:11">
      <c r="A13" s="1"/>
      <c r="B13" s="26" t="str">
        <f>CONCATENATE($E$104,".3.",V13)</f>
        <v>.3.</v>
      </c>
      <c r="C13" s="27" t="s">
        <v>14</v>
      </c>
      <c r="D13" s="159" t="s">
        <v>442</v>
      </c>
      <c r="E13" s="29"/>
      <c r="F13" s="30"/>
      <c r="G13" s="138"/>
      <c r="H13" s="139"/>
      <c r="I13" s="139"/>
      <c r="J13" s="139"/>
      <c r="K13" s="140"/>
    </row>
    <row r="14" spans="1:11">
      <c r="A14" s="1"/>
      <c r="B14" s="26" t="str">
        <f>CONCATENATE($E$104,".3.",V14)</f>
        <v>.3.</v>
      </c>
      <c r="C14" s="27" t="s">
        <v>15</v>
      </c>
      <c r="D14" s="159" t="s">
        <v>443</v>
      </c>
      <c r="E14" s="29"/>
      <c r="F14" s="30"/>
      <c r="G14" s="138"/>
      <c r="H14" s="139"/>
      <c r="I14" s="139"/>
      <c r="J14" s="139"/>
      <c r="K14" s="140"/>
    </row>
    <row r="15" spans="1:11">
      <c r="A15" s="1"/>
      <c r="B15" s="26" t="str">
        <f>CONCATENATE($E$104,".3.",V15)</f>
        <v>.3.</v>
      </c>
      <c r="C15" s="27" t="s">
        <v>16</v>
      </c>
      <c r="D15" s="159" t="s">
        <v>443</v>
      </c>
      <c r="E15" s="29"/>
      <c r="F15" s="30"/>
      <c r="G15" s="138"/>
      <c r="H15" s="139"/>
      <c r="I15" s="139"/>
      <c r="J15" s="139"/>
      <c r="K15" s="140"/>
    </row>
    <row r="16" spans="1:11">
      <c r="A16" s="1"/>
      <c r="B16" s="26" t="str">
        <f>CONCATENATE($E$104,".3.",V16)</f>
        <v>.3.</v>
      </c>
      <c r="C16" s="27" t="s">
        <v>17</v>
      </c>
      <c r="D16" s="159" t="s">
        <v>442</v>
      </c>
      <c r="E16" s="29"/>
      <c r="F16" s="30"/>
      <c r="G16" s="138"/>
      <c r="H16" s="139"/>
      <c r="I16" s="139"/>
      <c r="J16" s="139"/>
      <c r="K16" s="140"/>
    </row>
    <row r="17" spans="1:11">
      <c r="A17" s="1"/>
      <c r="B17" s="26" t="str">
        <f>CONCATENATE($E$104,".3.",V17)</f>
        <v>.3.</v>
      </c>
      <c r="C17" s="27" t="s">
        <v>18</v>
      </c>
      <c r="D17" s="28"/>
      <c r="E17" s="29"/>
      <c r="F17" s="30"/>
      <c r="G17" s="138"/>
      <c r="H17" s="139"/>
      <c r="I17" s="139"/>
      <c r="J17" s="139"/>
      <c r="K17" s="140"/>
    </row>
    <row r="18" spans="1:11">
      <c r="A18" s="31"/>
      <c r="B18" s="32"/>
      <c r="C18" s="33" t="s">
        <v>19</v>
      </c>
      <c r="D18" s="21">
        <f>IF(COUNTIF(D$13:D$17,"")=$V$17,"",(COUNTIF(D$13:D$17,"S")))</f>
        <v>2</v>
      </c>
      <c r="E18" s="21"/>
      <c r="F18" s="34"/>
      <c r="G18" s="35"/>
      <c r="H18" s="35"/>
      <c r="I18" s="35"/>
      <c r="J18" s="35"/>
      <c r="K18" s="35"/>
    </row>
    <row r="19" spans="1:11">
      <c r="A19" s="1"/>
      <c r="B19" s="36"/>
      <c r="C19" s="33" t="s">
        <v>20</v>
      </c>
      <c r="D19" s="21">
        <f>IF(COUNTIF(D$13:D$17,"")=$V$17,"",(COUNTIF(D$13:D$17,"W")))</f>
        <v>2</v>
      </c>
      <c r="E19" s="21"/>
      <c r="F19" s="25"/>
      <c r="G19" s="37"/>
      <c r="H19" s="37"/>
      <c r="I19" s="37"/>
      <c r="J19" s="37"/>
      <c r="K19" s="37"/>
    </row>
    <row r="20" spans="1:11">
      <c r="A20" s="1"/>
      <c r="B20" s="36"/>
      <c r="C20" s="33"/>
      <c r="D20" s="21"/>
      <c r="E20" s="21"/>
      <c r="F20" s="25"/>
      <c r="G20" s="37"/>
      <c r="H20" s="37"/>
      <c r="I20" s="37"/>
      <c r="J20" s="37"/>
      <c r="K20" s="37"/>
    </row>
    <row r="21" spans="1:11">
      <c r="A21" s="1"/>
      <c r="B21" s="38"/>
      <c r="C21" s="24" t="s">
        <v>21</v>
      </c>
      <c r="D21" s="25"/>
      <c r="E21" s="25"/>
      <c r="F21" s="25"/>
      <c r="G21" s="37"/>
      <c r="H21" s="37"/>
      <c r="I21" s="37"/>
      <c r="J21" s="37"/>
      <c r="K21" s="37"/>
    </row>
    <row r="22" spans="1:11">
      <c r="A22" s="1"/>
      <c r="B22" s="26" t="str">
        <f t="shared" ref="B22:B31" si="0">CONCATENATE($E$104,".4.",V22)</f>
        <v>.4.</v>
      </c>
      <c r="C22" s="27" t="s">
        <v>22</v>
      </c>
      <c r="D22" s="28"/>
      <c r="E22" s="29"/>
      <c r="F22" s="30"/>
      <c r="G22" s="119"/>
      <c r="H22" s="120"/>
      <c r="I22" s="120"/>
      <c r="J22" s="120"/>
      <c r="K22" s="121"/>
    </row>
    <row r="23" spans="1:11">
      <c r="A23" s="1"/>
      <c r="B23" s="26" t="str">
        <f t="shared" si="0"/>
        <v>.4.</v>
      </c>
      <c r="C23" s="27" t="s">
        <v>23</v>
      </c>
      <c r="D23" s="28"/>
      <c r="E23" s="29"/>
      <c r="F23" s="30"/>
      <c r="G23" s="119"/>
      <c r="H23" s="120"/>
      <c r="I23" s="120"/>
      <c r="J23" s="120"/>
      <c r="K23" s="121"/>
    </row>
    <row r="24" spans="1:11">
      <c r="A24" s="1"/>
      <c r="B24" s="26" t="str">
        <f t="shared" si="0"/>
        <v>.4.</v>
      </c>
      <c r="C24" s="27" t="s">
        <v>24</v>
      </c>
      <c r="D24" s="28"/>
      <c r="E24" s="29"/>
      <c r="F24" s="30"/>
      <c r="G24" s="119"/>
      <c r="H24" s="120"/>
      <c r="I24" s="120"/>
      <c r="J24" s="120"/>
      <c r="K24" s="121"/>
    </row>
    <row r="25" spans="1:11">
      <c r="A25" s="1"/>
      <c r="B25" s="26" t="str">
        <f t="shared" si="0"/>
        <v>.4.</v>
      </c>
      <c r="C25" s="27" t="s">
        <v>25</v>
      </c>
      <c r="D25" s="28"/>
      <c r="E25" s="29"/>
      <c r="F25" s="30"/>
      <c r="G25" s="119"/>
      <c r="H25" s="120"/>
      <c r="I25" s="120"/>
      <c r="J25" s="120"/>
      <c r="K25" s="121"/>
    </row>
    <row r="26" spans="1:11">
      <c r="A26" s="1"/>
      <c r="B26" s="26" t="str">
        <f t="shared" si="0"/>
        <v>.4.</v>
      </c>
      <c r="C26" s="27" t="s">
        <v>26</v>
      </c>
      <c r="D26" s="28"/>
      <c r="E26" s="29"/>
      <c r="F26" s="30"/>
      <c r="G26" s="119"/>
      <c r="H26" s="120"/>
      <c r="I26" s="120"/>
      <c r="J26" s="120"/>
      <c r="K26" s="121"/>
    </row>
    <row r="27" spans="1:11">
      <c r="A27" s="1"/>
      <c r="B27" s="26" t="str">
        <f t="shared" si="0"/>
        <v>.4.</v>
      </c>
      <c r="C27" s="27" t="s">
        <v>27</v>
      </c>
      <c r="D27" s="28"/>
      <c r="E27" s="29"/>
      <c r="F27" s="30"/>
      <c r="G27" s="119"/>
      <c r="H27" s="120"/>
      <c r="I27" s="120"/>
      <c r="J27" s="120"/>
      <c r="K27" s="121"/>
    </row>
    <row r="28" spans="1:11">
      <c r="A28" s="1"/>
      <c r="B28" s="26" t="str">
        <f t="shared" si="0"/>
        <v>.4.</v>
      </c>
      <c r="C28" s="27" t="s">
        <v>28</v>
      </c>
      <c r="D28" s="28"/>
      <c r="E28" s="29"/>
      <c r="F28" s="30"/>
      <c r="G28" s="119"/>
      <c r="H28" s="120"/>
      <c r="I28" s="120"/>
      <c r="J28" s="120"/>
      <c r="K28" s="121"/>
    </row>
    <row r="29" spans="1:11">
      <c r="A29" s="1"/>
      <c r="B29" s="26" t="str">
        <f t="shared" si="0"/>
        <v>.4.</v>
      </c>
      <c r="C29" s="27" t="s">
        <v>29</v>
      </c>
      <c r="D29" s="28"/>
      <c r="E29" s="29"/>
      <c r="F29" s="30"/>
      <c r="G29" s="119"/>
      <c r="H29" s="120"/>
      <c r="I29" s="120"/>
      <c r="J29" s="120"/>
      <c r="K29" s="121"/>
    </row>
    <row r="30" spans="1:11">
      <c r="A30" s="1"/>
      <c r="B30" s="26" t="str">
        <f t="shared" si="0"/>
        <v>.4.</v>
      </c>
      <c r="C30" s="27" t="s">
        <v>30</v>
      </c>
      <c r="D30" s="28"/>
      <c r="E30" s="29"/>
      <c r="F30" s="30"/>
      <c r="G30" s="119"/>
      <c r="H30" s="120"/>
      <c r="I30" s="120"/>
      <c r="J30" s="120"/>
      <c r="K30" s="121"/>
    </row>
    <row r="31" spans="1:11">
      <c r="A31" s="1"/>
      <c r="B31" s="26" t="str">
        <f t="shared" si="0"/>
        <v>.4.</v>
      </c>
      <c r="C31" s="27" t="s">
        <v>31</v>
      </c>
      <c r="D31" s="28"/>
      <c r="E31" s="29"/>
      <c r="F31" s="30"/>
      <c r="G31" s="119"/>
      <c r="H31" s="120"/>
      <c r="I31" s="120"/>
      <c r="J31" s="120"/>
      <c r="K31" s="121"/>
    </row>
    <row r="32" spans="1:11">
      <c r="A32" s="31"/>
      <c r="B32" s="32"/>
      <c r="C32" s="33" t="s">
        <v>19</v>
      </c>
      <c r="D32" s="21">
        <f>IF(COUNTIF(D$22:D$31,"")=$V$31,"",COUNTIF(D$22:D$31,"S"))</f>
        <v>0</v>
      </c>
      <c r="E32" s="21"/>
      <c r="F32" s="34"/>
      <c r="G32" s="35"/>
      <c r="H32" s="35"/>
      <c r="I32" s="35"/>
      <c r="J32" s="35"/>
      <c r="K32" s="35"/>
    </row>
    <row r="33" spans="1:11">
      <c r="A33" s="1"/>
      <c r="B33" s="36"/>
      <c r="C33" s="33" t="s">
        <v>20</v>
      </c>
      <c r="D33" s="21">
        <f>IF(COUNTIF(D$22:D$31,"")=$V$31,"",COUNTIF(D$22:D$31,"W"))</f>
        <v>0</v>
      </c>
      <c r="E33" s="21"/>
      <c r="F33" s="25"/>
      <c r="G33" s="37"/>
      <c r="H33" s="37"/>
      <c r="I33" s="37"/>
      <c r="J33" s="37"/>
      <c r="K33" s="37"/>
    </row>
    <row r="34" spans="1:11">
      <c r="A34" s="1"/>
      <c r="B34" s="36"/>
      <c r="C34" s="33"/>
      <c r="D34" s="25"/>
      <c r="E34" s="25"/>
      <c r="F34" s="25"/>
      <c r="G34" s="37"/>
      <c r="H34" s="37"/>
      <c r="I34" s="37"/>
      <c r="J34" s="37"/>
      <c r="K34" s="37"/>
    </row>
    <row r="35" spans="1:11">
      <c r="A35" s="1"/>
      <c r="B35" s="38"/>
      <c r="C35" s="24" t="s">
        <v>32</v>
      </c>
      <c r="D35" s="25"/>
      <c r="E35" s="25"/>
      <c r="F35" s="25"/>
      <c r="G35" s="37"/>
      <c r="H35" s="37"/>
      <c r="I35" s="37"/>
      <c r="J35" s="37"/>
      <c r="K35" s="37"/>
    </row>
    <row r="36" spans="1:11">
      <c r="A36" s="1"/>
      <c r="B36" s="26" t="str">
        <f t="shared" ref="B36:B48" si="1">CONCATENATE($E$104,".5.",V36)</f>
        <v>.5.</v>
      </c>
      <c r="C36" s="27" t="str">
        <f>IF($K$2=""," Design",CONCATENATE(" ",$K$2," design"))</f>
        <v xml:space="preserve">  Project design</v>
      </c>
      <c r="D36" s="28"/>
      <c r="E36" s="29"/>
      <c r="F36" s="30"/>
      <c r="G36" s="119"/>
      <c r="H36" s="120"/>
      <c r="I36" s="120"/>
      <c r="J36" s="120"/>
      <c r="K36" s="121"/>
    </row>
    <row r="37" spans="1:11">
      <c r="A37" s="1"/>
      <c r="B37" s="26" t="str">
        <f t="shared" si="1"/>
        <v>.5.</v>
      </c>
      <c r="C37" s="27" t="str">
        <f>IF($K$2="Project"," Requirements and objectives",IF($K$2="Portfolio"," Benefits"," Benefits and objectives"))</f>
        <v xml:space="preserve"> Benefits and objectives</v>
      </c>
      <c r="D37" s="28"/>
      <c r="E37" s="29"/>
      <c r="F37" s="30"/>
      <c r="G37" s="119"/>
      <c r="H37" s="120"/>
      <c r="I37" s="120"/>
      <c r="J37" s="120"/>
      <c r="K37" s="121"/>
    </row>
    <row r="38" spans="1:11">
      <c r="A38" s="1"/>
      <c r="B38" s="26" t="str">
        <f t="shared" si="1"/>
        <v>.5.</v>
      </c>
      <c r="C38" s="27" t="s">
        <v>33</v>
      </c>
      <c r="D38" s="28"/>
      <c r="E38" s="29"/>
      <c r="F38" s="30"/>
      <c r="G38" s="119"/>
      <c r="H38" s="120"/>
      <c r="I38" s="120"/>
      <c r="J38" s="120"/>
      <c r="K38" s="121"/>
    </row>
    <row r="39" spans="1:11">
      <c r="A39" s="1"/>
      <c r="B39" s="26" t="str">
        <f t="shared" si="1"/>
        <v>.5.</v>
      </c>
      <c r="C39" s="27" t="s">
        <v>34</v>
      </c>
      <c r="D39" s="28"/>
      <c r="E39" s="29"/>
      <c r="F39" s="30"/>
      <c r="G39" s="119"/>
      <c r="H39" s="120"/>
      <c r="I39" s="120"/>
      <c r="J39" s="120"/>
      <c r="K39" s="121"/>
    </row>
    <row r="40" spans="1:11">
      <c r="A40" s="1"/>
      <c r="B40" s="26" t="str">
        <f t="shared" si="1"/>
        <v>.5.</v>
      </c>
      <c r="C40" s="27" t="s">
        <v>35</v>
      </c>
      <c r="D40" s="28"/>
      <c r="E40" s="29"/>
      <c r="F40" s="30"/>
      <c r="G40" s="119"/>
      <c r="H40" s="120"/>
      <c r="I40" s="120"/>
      <c r="J40" s="120"/>
      <c r="K40" s="121"/>
    </row>
    <row r="41" spans="1:11">
      <c r="A41" s="1"/>
      <c r="B41" s="26" t="str">
        <f t="shared" si="1"/>
        <v>.5.</v>
      </c>
      <c r="C41" s="27" t="s">
        <v>36</v>
      </c>
      <c r="D41" s="28"/>
      <c r="E41" s="29"/>
      <c r="F41" s="30"/>
      <c r="G41" s="119"/>
      <c r="H41" s="120"/>
      <c r="I41" s="120"/>
      <c r="J41" s="120"/>
      <c r="K41" s="121"/>
    </row>
    <row r="42" spans="1:11">
      <c r="A42" s="1"/>
      <c r="B42" s="26" t="str">
        <f t="shared" si="1"/>
        <v>.5.</v>
      </c>
      <c r="C42" s="27" t="s">
        <v>37</v>
      </c>
      <c r="D42" s="28"/>
      <c r="E42" s="29"/>
      <c r="F42" s="30"/>
      <c r="G42" s="119"/>
      <c r="H42" s="120"/>
      <c r="I42" s="120"/>
      <c r="J42" s="120"/>
      <c r="K42" s="121"/>
    </row>
    <row r="43" spans="1:11">
      <c r="A43" s="1"/>
      <c r="B43" s="26" t="str">
        <f t="shared" si="1"/>
        <v>.5.</v>
      </c>
      <c r="C43" s="27" t="s">
        <v>38</v>
      </c>
      <c r="D43" s="28"/>
      <c r="E43" s="29"/>
      <c r="F43" s="30"/>
      <c r="G43" s="119"/>
      <c r="H43" s="120"/>
      <c r="I43" s="120"/>
      <c r="J43" s="120"/>
      <c r="K43" s="121"/>
    </row>
    <row r="44" spans="1:11">
      <c r="A44" s="1"/>
      <c r="B44" s="26" t="str">
        <f t="shared" si="1"/>
        <v>.5.</v>
      </c>
      <c r="C44" s="27" t="s">
        <v>39</v>
      </c>
      <c r="D44" s="28"/>
      <c r="E44" s="29"/>
      <c r="F44" s="30"/>
      <c r="G44" s="119"/>
      <c r="H44" s="120"/>
      <c r="I44" s="120"/>
      <c r="J44" s="120"/>
      <c r="K44" s="121"/>
    </row>
    <row r="45" spans="1:11">
      <c r="A45" s="1"/>
      <c r="B45" s="26" t="str">
        <f t="shared" si="1"/>
        <v>.5.</v>
      </c>
      <c r="C45" s="27" t="s">
        <v>40</v>
      </c>
      <c r="D45" s="28"/>
      <c r="E45" s="29"/>
      <c r="F45" s="30"/>
      <c r="G45" s="119"/>
      <c r="H45" s="120"/>
      <c r="I45" s="120"/>
      <c r="J45" s="120"/>
      <c r="K45" s="121"/>
    </row>
    <row r="46" spans="1:11">
      <c r="A46" s="1"/>
      <c r="B46" s="26" t="str">
        <f t="shared" si="1"/>
        <v>.5.</v>
      </c>
      <c r="C46" s="27" t="s">
        <v>41</v>
      </c>
      <c r="D46" s="28"/>
      <c r="E46" s="29"/>
      <c r="F46" s="30"/>
      <c r="G46" s="119"/>
      <c r="H46" s="120"/>
      <c r="I46" s="120"/>
      <c r="J46" s="120"/>
      <c r="K46" s="121"/>
    </row>
    <row r="47" spans="1:11">
      <c r="A47" s="1"/>
      <c r="B47" s="26" t="str">
        <f t="shared" si="1"/>
        <v>.5.</v>
      </c>
      <c r="C47" s="27" t="s">
        <v>42</v>
      </c>
      <c r="D47" s="28"/>
      <c r="E47" s="29"/>
      <c r="F47" s="30"/>
      <c r="G47" s="119"/>
      <c r="H47" s="120"/>
      <c r="I47" s="120"/>
      <c r="J47" s="120"/>
      <c r="K47" s="121"/>
    </row>
    <row r="48" spans="1:11">
      <c r="A48" s="1"/>
      <c r="B48" s="26" t="str">
        <f t="shared" si="1"/>
        <v>.5.</v>
      </c>
      <c r="C48" s="27" t="s">
        <v>43</v>
      </c>
      <c r="D48" s="28"/>
      <c r="E48" s="29"/>
      <c r="F48" s="30"/>
      <c r="G48" s="119"/>
      <c r="H48" s="120"/>
      <c r="I48" s="120"/>
      <c r="J48" s="120"/>
      <c r="K48" s="121"/>
    </row>
    <row r="50" spans="1:11">
      <c r="A50" s="31"/>
      <c r="B50" s="31"/>
      <c r="C50" s="33" t="s">
        <v>19</v>
      </c>
      <c r="D50" s="21" t="str">
        <f>IF(COUNTIF(D$36:D$49,"")=14,"",COUNTIF(D$36:D$49,"S"))</f>
        <v/>
      </c>
      <c r="E50" s="21"/>
      <c r="F50" s="34"/>
      <c r="G50" s="31"/>
      <c r="H50" s="31"/>
      <c r="I50" s="31"/>
      <c r="J50" s="31"/>
      <c r="K50" s="31"/>
    </row>
    <row r="51" spans="1:11">
      <c r="A51" s="15"/>
      <c r="B51" s="16"/>
      <c r="C51" s="33" t="s">
        <v>20</v>
      </c>
      <c r="D51" s="21" t="str">
        <f>IF(COUNTIF(D$36:D$49,"")=14,"",COUNTIF(D$36:D$49,"W"))</f>
        <v/>
      </c>
      <c r="E51" s="21"/>
      <c r="F51" s="15"/>
      <c r="G51" s="15"/>
      <c r="H51" s="15"/>
      <c r="I51" s="15"/>
      <c r="J51" s="15"/>
      <c r="K51" s="15"/>
    </row>
    <row r="52" spans="1:11">
      <c r="A52" s="15"/>
      <c r="B52" s="16"/>
      <c r="C52" s="33"/>
      <c r="D52" s="16"/>
      <c r="E52" s="16"/>
      <c r="F52" s="15"/>
      <c r="G52" s="15"/>
      <c r="H52" s="15"/>
      <c r="I52" s="15"/>
      <c r="J52" s="15"/>
      <c r="K52" s="15"/>
    </row>
    <row r="53" spans="1:11">
      <c r="A53" s="15"/>
      <c r="B53" s="16"/>
      <c r="C53" s="39" t="s">
        <v>44</v>
      </c>
      <c r="D53" s="16"/>
      <c r="E53" s="16"/>
      <c r="F53" s="15"/>
      <c r="G53" s="15"/>
      <c r="H53" s="15"/>
      <c r="I53" s="15"/>
      <c r="J53" s="15"/>
      <c r="K53" s="15"/>
    </row>
    <row r="54" spans="1:11">
      <c r="A54" s="15"/>
      <c r="B54" s="16"/>
      <c r="C54" s="40"/>
      <c r="D54" s="16"/>
      <c r="E54" s="16"/>
      <c r="F54" s="15"/>
      <c r="G54" s="15"/>
      <c r="H54" s="15"/>
      <c r="I54" s="15"/>
      <c r="J54" s="15"/>
      <c r="K54" s="15"/>
    </row>
    <row r="55" spans="1:11">
      <c r="A55" s="15"/>
      <c r="B55" s="16"/>
      <c r="C55" s="17" t="s">
        <v>13</v>
      </c>
      <c r="D55" s="21"/>
      <c r="E55" s="21"/>
      <c r="F55" s="15"/>
      <c r="G55" s="15"/>
      <c r="H55" s="15"/>
      <c r="I55" s="15"/>
      <c r="J55" s="15"/>
      <c r="K55" s="15"/>
    </row>
    <row r="56" spans="1:11">
      <c r="A56" s="15"/>
      <c r="B56" s="16"/>
      <c r="C56" s="20" t="s">
        <v>11</v>
      </c>
      <c r="D56" s="21">
        <f>D18</f>
        <v>2</v>
      </c>
      <c r="E56" s="21"/>
      <c r="F56" s="15"/>
      <c r="G56" s="15"/>
      <c r="H56" s="15"/>
      <c r="I56" s="15"/>
      <c r="J56" s="15"/>
      <c r="K56" s="15"/>
    </row>
    <row r="57" spans="1:11">
      <c r="A57" s="15"/>
      <c r="B57" s="16"/>
      <c r="C57" s="20" t="s">
        <v>12</v>
      </c>
      <c r="D57" s="21">
        <f>D19</f>
        <v>2</v>
      </c>
      <c r="E57" s="21"/>
      <c r="F57" s="15"/>
      <c r="G57" s="15"/>
      <c r="H57" s="15"/>
      <c r="I57" s="15"/>
      <c r="J57" s="15"/>
      <c r="K57" s="15"/>
    </row>
    <row r="58" spans="1:11">
      <c r="A58" s="15"/>
      <c r="B58" s="16"/>
      <c r="C58" s="17" t="s">
        <v>21</v>
      </c>
      <c r="D58" s="21"/>
      <c r="E58" s="21"/>
      <c r="F58" s="15"/>
      <c r="G58" s="15"/>
      <c r="H58" s="15"/>
      <c r="I58" s="15"/>
      <c r="J58" s="15"/>
      <c r="K58" s="15"/>
    </row>
    <row r="59" spans="1:11">
      <c r="A59" s="15"/>
      <c r="B59" s="16"/>
      <c r="C59" s="20" t="s">
        <v>11</v>
      </c>
      <c r="D59" s="21">
        <f>D32</f>
        <v>0</v>
      </c>
      <c r="E59" s="21"/>
      <c r="F59" s="15"/>
      <c r="G59" s="15"/>
      <c r="H59" s="15"/>
      <c r="I59" s="15"/>
      <c r="J59" s="15"/>
      <c r="K59" s="15"/>
    </row>
    <row r="60" spans="1:11">
      <c r="A60" s="15"/>
      <c r="B60" s="16"/>
      <c r="C60" s="20" t="s">
        <v>12</v>
      </c>
      <c r="D60" s="21">
        <f>D33</f>
        <v>0</v>
      </c>
      <c r="E60" s="21"/>
      <c r="F60" s="15"/>
      <c r="G60" s="15"/>
      <c r="H60" s="15"/>
      <c r="I60" s="15"/>
      <c r="J60" s="15"/>
      <c r="K60" s="15"/>
    </row>
    <row r="61" spans="1:11">
      <c r="A61" s="15"/>
      <c r="B61" s="16"/>
      <c r="C61" s="17" t="s">
        <v>32</v>
      </c>
      <c r="D61" s="21"/>
      <c r="E61" s="21"/>
      <c r="F61" s="15"/>
      <c r="G61" s="15"/>
      <c r="H61" s="15"/>
      <c r="I61" s="15"/>
      <c r="J61" s="15"/>
      <c r="K61" s="15"/>
    </row>
    <row r="62" spans="1:11">
      <c r="A62" s="15"/>
      <c r="B62" s="16"/>
      <c r="C62" s="20" t="s">
        <v>11</v>
      </c>
      <c r="D62" s="21" t="str">
        <f>D50</f>
        <v/>
      </c>
      <c r="E62" s="21"/>
      <c r="F62" s="15"/>
      <c r="G62" s="15"/>
      <c r="H62" s="15"/>
      <c r="I62" s="15"/>
      <c r="J62" s="15"/>
      <c r="K62" s="15"/>
    </row>
    <row r="63" spans="1:11">
      <c r="A63" s="15"/>
      <c r="B63" s="16"/>
      <c r="C63" s="20" t="s">
        <v>12</v>
      </c>
      <c r="D63" s="21" t="str">
        <f>D51</f>
        <v/>
      </c>
      <c r="E63" s="21"/>
      <c r="F63" s="15"/>
      <c r="G63" s="15"/>
      <c r="H63" s="15"/>
      <c r="I63" s="15"/>
      <c r="J63" s="15"/>
      <c r="K63" s="15"/>
    </row>
    <row r="64" spans="1:11">
      <c r="A64" s="15"/>
      <c r="B64" s="16"/>
      <c r="C64" s="17" t="s">
        <v>10</v>
      </c>
      <c r="D64" s="18"/>
      <c r="E64" s="18"/>
      <c r="F64" s="15"/>
      <c r="G64" s="15"/>
      <c r="H64" s="15"/>
      <c r="I64" s="15"/>
      <c r="J64" s="15"/>
      <c r="K64" s="15"/>
    </row>
    <row r="65" spans="1:11">
      <c r="A65" s="15"/>
      <c r="B65" s="16"/>
      <c r="C65" s="20" t="s">
        <v>11</v>
      </c>
      <c r="D65" s="21">
        <f>IF(AND(D56="",D59="",D62=""),"",SUM(D56,D59,D62))</f>
        <v>2</v>
      </c>
      <c r="F65" s="15"/>
      <c r="G65" s="22" t="str">
        <f>IF(E65="",IF(D65="","",IF(OR(D65&lt;6,D65&gt;8),"Totals must be between 6 and 8","")),IF(AND(D65="",E65=""),"",IF(OR(D65&lt;6,D65&gt;8,E65&lt;6,E65&gt;8),"Total must be between 6 and 8","")))</f>
        <v>Totals must be between 6 and 8</v>
      </c>
      <c r="H65" s="15"/>
      <c r="I65" s="15"/>
      <c r="J65" s="15"/>
      <c r="K65" s="15"/>
    </row>
    <row r="66" spans="1:11">
      <c r="A66" s="15"/>
      <c r="B66" s="16"/>
      <c r="C66" s="20" t="s">
        <v>12</v>
      </c>
      <c r="D66" s="21">
        <f>IF(AND(D57="",D60="",D63=""),"",SUM(D57,D60,D63))</f>
        <v>2</v>
      </c>
      <c r="F66" s="15"/>
      <c r="G66" s="22" t="str">
        <f>IF(E66="",IF(D66="","",IF(OR(D66&lt;6,D66&gt;8),"Totals must be between 6 and 8","")),IF(AND(D66="",E66=""),"",IF(OR(D66&lt;6,D66&gt;8,E66&lt;6,E66&gt;8),"Total must be between 6 and 8","")))</f>
        <v>Totals must be between 6 and 8</v>
      </c>
      <c r="H66" s="15"/>
      <c r="I66" s="15"/>
      <c r="J66" s="15"/>
      <c r="K66" s="15"/>
    </row>
    <row r="67" spans="1:11">
      <c r="A67" s="15"/>
      <c r="B67" s="16"/>
      <c r="C67" s="16"/>
      <c r="D67" s="41"/>
      <c r="E67" s="41"/>
      <c r="F67" s="15"/>
      <c r="G67" s="15"/>
      <c r="H67" s="15"/>
      <c r="I67" s="15"/>
      <c r="J67" s="15"/>
      <c r="K67" s="15"/>
    </row>
    <row r="68" spans="1:11">
      <c r="A68" s="15"/>
      <c r="B68" s="16"/>
      <c r="C68" s="16"/>
      <c r="D68" s="16"/>
      <c r="E68" s="16"/>
      <c r="F68" s="15"/>
      <c r="G68" s="15"/>
      <c r="H68" s="15"/>
      <c r="I68" s="15"/>
      <c r="J68" s="15"/>
      <c r="K68" s="15"/>
    </row>
    <row r="69" spans="1:11">
      <c r="A69" s="15"/>
      <c r="B69" s="16"/>
      <c r="C69" s="16" t="s">
        <v>45</v>
      </c>
      <c r="D69" s="16"/>
      <c r="E69" s="16"/>
      <c r="F69" s="15"/>
      <c r="G69" s="15"/>
      <c r="H69" s="15"/>
      <c r="I69" s="15"/>
      <c r="J69" s="15"/>
      <c r="K69" s="15"/>
    </row>
    <row r="70" spans="1:11">
      <c r="A70" s="15"/>
      <c r="B70" s="15"/>
      <c r="C70" s="15"/>
      <c r="D70" s="15"/>
      <c r="E70" s="15"/>
      <c r="F70" s="15"/>
      <c r="G70" s="15"/>
      <c r="H70" s="15"/>
      <c r="I70" s="15"/>
      <c r="J70" s="15"/>
      <c r="K70" s="15"/>
    </row>
    <row r="71" spans="1:11">
      <c r="A71" s="15"/>
      <c r="B71" s="15"/>
      <c r="C71" s="15"/>
      <c r="D71" s="15"/>
      <c r="E71" s="15"/>
      <c r="F71" s="15"/>
      <c r="G71" s="15"/>
      <c r="H71" s="15"/>
      <c r="I71" s="15"/>
      <c r="J71" s="15"/>
      <c r="K71" s="15"/>
    </row>
    <row r="72" spans="1:11">
      <c r="A72" s="15"/>
      <c r="B72" s="15"/>
      <c r="C72" s="15"/>
      <c r="D72" s="15"/>
      <c r="E72" s="15"/>
      <c r="F72" s="15"/>
      <c r="G72" s="15"/>
      <c r="H72" s="15"/>
      <c r="I72" s="15"/>
      <c r="J72" s="15"/>
      <c r="K72" s="15"/>
    </row>
    <row r="73" spans="1:11">
      <c r="A73" s="15"/>
      <c r="B73" s="15"/>
      <c r="C73" s="15"/>
      <c r="D73" s="15"/>
      <c r="E73" s="15"/>
      <c r="F73" s="15"/>
      <c r="G73" s="15"/>
      <c r="H73" s="15"/>
      <c r="I73" s="15"/>
      <c r="J73" s="15"/>
      <c r="K73" s="15"/>
    </row>
    <row r="74" spans="1:11">
      <c r="A74" s="15"/>
      <c r="B74" s="15"/>
      <c r="C74" s="15"/>
      <c r="D74" s="15"/>
      <c r="E74" s="15"/>
      <c r="F74" s="15"/>
      <c r="G74" s="15"/>
      <c r="H74" s="15"/>
      <c r="I74" s="15"/>
      <c r="J74" s="15"/>
      <c r="K74" s="15"/>
    </row>
    <row r="75" spans="1:11">
      <c r="A75" s="15"/>
      <c r="B75" s="15"/>
      <c r="C75" s="15"/>
      <c r="D75" s="15"/>
      <c r="E75" s="15"/>
      <c r="F75" s="15"/>
      <c r="G75" s="15"/>
      <c r="H75" s="15"/>
      <c r="I75" s="15"/>
      <c r="J75" s="15"/>
      <c r="K75" s="15"/>
    </row>
    <row r="76" spans="1:11">
      <c r="A76" s="15"/>
      <c r="B76" s="15"/>
      <c r="C76" s="15"/>
      <c r="D76" s="15"/>
      <c r="E76" s="15"/>
      <c r="F76" s="15"/>
      <c r="G76" s="15"/>
      <c r="H76" s="15"/>
      <c r="I76" s="15"/>
      <c r="J76" s="15"/>
      <c r="K76" s="15"/>
    </row>
    <row r="77" spans="1:11">
      <c r="A77" s="15"/>
      <c r="B77" s="15"/>
      <c r="C77" s="15"/>
      <c r="D77" s="15"/>
      <c r="E77" s="15"/>
      <c r="F77" s="15"/>
      <c r="G77" s="15"/>
      <c r="H77" s="15"/>
      <c r="I77" s="15"/>
      <c r="J77" s="15"/>
      <c r="K77" s="15"/>
    </row>
    <row r="78" spans="1:11">
      <c r="A78" s="15"/>
      <c r="B78" s="15"/>
      <c r="C78" s="15"/>
      <c r="D78" s="15"/>
      <c r="E78" s="15"/>
      <c r="F78" s="15"/>
      <c r="G78" s="15"/>
      <c r="H78" s="15"/>
      <c r="I78" s="15"/>
      <c r="J78" s="15"/>
      <c r="K78" s="15"/>
    </row>
    <row r="79" spans="1:11">
      <c r="A79" s="15"/>
      <c r="B79" s="15"/>
      <c r="C79" s="15"/>
      <c r="D79" s="15"/>
      <c r="E79" s="15"/>
      <c r="F79" s="15"/>
      <c r="G79" s="15"/>
      <c r="H79" s="15"/>
      <c r="I79" s="15"/>
      <c r="J79" s="15"/>
      <c r="K79" s="15"/>
    </row>
    <row r="80" spans="1:11">
      <c r="A80" s="15"/>
      <c r="B80" s="15"/>
      <c r="C80" s="15"/>
      <c r="D80" s="15"/>
      <c r="E80" s="15"/>
      <c r="F80" s="15"/>
      <c r="G80" s="15"/>
      <c r="H80" s="15"/>
      <c r="I80" s="15"/>
      <c r="J80" s="15"/>
      <c r="K80" s="15"/>
    </row>
    <row r="81" spans="1:11">
      <c r="A81" s="15"/>
      <c r="B81" s="15"/>
      <c r="C81" s="15"/>
      <c r="D81" s="15"/>
      <c r="E81" s="15"/>
      <c r="F81" s="15"/>
      <c r="G81" s="15"/>
      <c r="H81" s="15"/>
      <c r="I81" s="15"/>
      <c r="J81" s="15"/>
      <c r="K81" s="15"/>
    </row>
    <row r="82" spans="1:11">
      <c r="A82" s="15"/>
      <c r="B82" s="15"/>
      <c r="C82" s="15"/>
      <c r="D82" s="15"/>
      <c r="E82" s="15"/>
      <c r="F82" s="15"/>
      <c r="G82" s="15"/>
      <c r="H82" s="15"/>
      <c r="I82" s="15"/>
      <c r="J82" s="15"/>
      <c r="K82" s="15"/>
    </row>
    <row r="83" spans="1:11">
      <c r="A83" s="15"/>
      <c r="B83" s="15"/>
      <c r="C83" s="15"/>
      <c r="D83" s="15"/>
      <c r="E83" s="15"/>
      <c r="F83" s="15"/>
      <c r="G83" s="15"/>
      <c r="H83" s="15"/>
      <c r="I83" s="15"/>
      <c r="J83" s="15"/>
      <c r="K83" s="15"/>
    </row>
    <row r="84" spans="1:11">
      <c r="A84" s="15"/>
      <c r="B84" s="15"/>
      <c r="C84" s="15"/>
      <c r="D84" s="15"/>
      <c r="E84" s="15"/>
      <c r="F84" s="15"/>
      <c r="G84" s="15"/>
      <c r="H84" s="15"/>
      <c r="I84" s="15"/>
      <c r="J84" s="15"/>
      <c r="K84" s="15"/>
    </row>
    <row r="85" spans="1:11">
      <c r="A85" s="15"/>
      <c r="B85" s="15"/>
      <c r="C85" s="15"/>
      <c r="D85" s="15"/>
      <c r="E85" s="15"/>
      <c r="F85" s="15"/>
      <c r="G85" s="15"/>
      <c r="H85" s="15"/>
      <c r="I85" s="15"/>
      <c r="J85" s="15"/>
      <c r="K85" s="15"/>
    </row>
    <row r="86" spans="1:11">
      <c r="A86" s="15"/>
      <c r="B86" s="15"/>
      <c r="C86" s="15"/>
      <c r="D86" s="15"/>
      <c r="E86" s="15"/>
      <c r="F86" s="15"/>
      <c r="G86" s="15"/>
      <c r="H86" s="15"/>
      <c r="I86" s="15"/>
      <c r="J86" s="15"/>
      <c r="K86" s="15"/>
    </row>
    <row r="87" spans="1:11">
      <c r="A87" s="15"/>
      <c r="B87" s="15"/>
      <c r="C87" s="15"/>
      <c r="D87" s="15"/>
      <c r="E87" s="15"/>
      <c r="F87" s="15"/>
      <c r="G87" s="15"/>
      <c r="H87" s="15"/>
      <c r="I87" s="15"/>
      <c r="J87" s="15"/>
      <c r="K87" s="15"/>
    </row>
  </sheetData>
  <mergeCells count="33">
    <mergeCell ref="G23:K23"/>
    <mergeCell ref="E2:G2"/>
    <mergeCell ref="I3:K3"/>
    <mergeCell ref="D4:K6"/>
    <mergeCell ref="B7:C7"/>
    <mergeCell ref="G7:K7"/>
    <mergeCell ref="G13:K13"/>
    <mergeCell ref="G14:K14"/>
    <mergeCell ref="G15:K15"/>
    <mergeCell ref="G16:K16"/>
    <mergeCell ref="G17:K17"/>
    <mergeCell ref="G22:K22"/>
    <mergeCell ref="G39:K39"/>
    <mergeCell ref="G24:K24"/>
    <mergeCell ref="G25:K25"/>
    <mergeCell ref="G26:K26"/>
    <mergeCell ref="G27:K27"/>
    <mergeCell ref="G28:K28"/>
    <mergeCell ref="G29:K29"/>
    <mergeCell ref="G30:K30"/>
    <mergeCell ref="G31:K31"/>
    <mergeCell ref="G36:K36"/>
    <mergeCell ref="G37:K37"/>
    <mergeCell ref="G38:K38"/>
    <mergeCell ref="G46:K46"/>
    <mergeCell ref="G47:K47"/>
    <mergeCell ref="G48:K48"/>
    <mergeCell ref="G40:K40"/>
    <mergeCell ref="G41:K41"/>
    <mergeCell ref="G42:K42"/>
    <mergeCell ref="G43:K43"/>
    <mergeCell ref="G44:K44"/>
    <mergeCell ref="G45:K45"/>
  </mergeCells>
  <conditionalFormatting sqref="D65:D66">
    <cfRule type="cellIs" dxfId="207" priority="3" operator="between">
      <formula>0</formula>
      <formula>5</formula>
    </cfRule>
    <cfRule type="cellIs" dxfId="206" priority="4" operator="between">
      <formula>9</formula>
      <formula>100</formula>
    </cfRule>
  </conditionalFormatting>
  <conditionalFormatting sqref="D9:D10">
    <cfRule type="cellIs" dxfId="205" priority="1" operator="between">
      <formula>0</formula>
      <formula>5</formula>
    </cfRule>
    <cfRule type="cellIs" dxfId="204" priority="2" operator="between">
      <formula>9</formula>
      <formula>100</formula>
    </cfRule>
  </conditionalFormatting>
  <dataValidations count="4">
    <dataValidation type="list" allowBlank="1" showDropDown="1" showInputMessage="1" showErrorMessage="1" sqref="I2" xr:uid="{9A758135-5819-4947-9AC6-15BC5EC2E997}">
      <formula1>"A, B, C, D"</formula1>
    </dataValidation>
    <dataValidation allowBlank="1" showDropDown="1" showInputMessage="1" showErrorMessage="1" sqref="D32:E35" xr:uid="{ADB9DF65-FA40-4E24-B406-C26BB137B3CB}"/>
    <dataValidation type="whole" allowBlank="1" showInputMessage="1" showErrorMessage="1" sqref="F13:F17 F22:F31 F36:F48" xr:uid="{A24F0FA9-EB7D-4571-BBF4-DB7458CC60D6}">
      <formula1>0</formula1>
      <formula2>10</formula2>
    </dataValidation>
    <dataValidation type="list" allowBlank="1" showDropDown="1" showInputMessage="1" showErrorMessage="1" error="Valid values are &quot;S&quot; and &quot;W&quot; and can be upper or lower case" sqref="D13:E17 D22:E31 D36:E48" xr:uid="{8B34FE55-01CE-4234-8246-BB7E9740F54E}">
      <formula1>"S, W, s, w"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E88B62-DC49-4D25-902F-AFA9730EBD41}">
  <dimension ref="A1:K72"/>
  <sheetViews>
    <sheetView topLeftCell="A40" workbookViewId="0">
      <selection activeCell="B72" sqref="B72"/>
    </sheetView>
  </sheetViews>
  <sheetFormatPr defaultRowHeight="15"/>
  <cols>
    <col min="1" max="1" width="5" customWidth="1"/>
    <col min="2" max="2" width="9" customWidth="1"/>
    <col min="3" max="3" width="44.140625" bestFit="1" customWidth="1"/>
    <col min="4" max="4" width="15.42578125" bestFit="1" customWidth="1"/>
    <col min="5" max="5" width="1" customWidth="1"/>
    <col min="6" max="6" width="1.85546875" customWidth="1"/>
    <col min="7" max="7" width="28.7109375" bestFit="1" customWidth="1"/>
    <col min="8" max="8" width="7" customWidth="1"/>
    <col min="9" max="9" width="8" customWidth="1"/>
    <col min="10" max="10" width="10" customWidth="1"/>
    <col min="11" max="11" width="16.85546875" customWidth="1"/>
  </cols>
  <sheetData>
    <row r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21">
      <c r="A2" s="1"/>
      <c r="B2" s="2" t="s">
        <v>440</v>
      </c>
      <c r="C2" s="1"/>
      <c r="D2" s="3" t="s">
        <v>0</v>
      </c>
      <c r="E2" s="141"/>
      <c r="F2" s="142"/>
      <c r="G2" s="143"/>
      <c r="H2" s="3" t="s">
        <v>1</v>
      </c>
      <c r="I2" s="42" t="s">
        <v>46</v>
      </c>
      <c r="J2" s="3" t="s">
        <v>3</v>
      </c>
      <c r="K2" s="43" t="s">
        <v>47</v>
      </c>
    </row>
    <row r="3" spans="1:11" ht="15.75">
      <c r="A3" s="1"/>
      <c r="B3" s="6" t="s">
        <v>48</v>
      </c>
      <c r="C3" s="1"/>
      <c r="D3" s="1"/>
      <c r="E3" s="1"/>
      <c r="F3" s="7"/>
      <c r="G3" s="8"/>
      <c r="H3" s="8"/>
      <c r="I3" s="125" t="str">
        <f>IF(AND(OR(I2="C",I2="D"),OR((K2="Program"),K2="Portfolio")),"Invalid Domain or Level    ","")</f>
        <v/>
      </c>
      <c r="J3" s="125"/>
      <c r="K3" s="125"/>
    </row>
    <row r="4" spans="1:11">
      <c r="A4" s="1"/>
      <c r="B4" s="1"/>
      <c r="C4" s="1"/>
      <c r="D4" s="126" t="s">
        <v>6</v>
      </c>
      <c r="E4" s="127"/>
      <c r="F4" s="127"/>
      <c r="G4" s="127"/>
      <c r="H4" s="127"/>
      <c r="I4" s="127"/>
      <c r="J4" s="127"/>
      <c r="K4" s="128"/>
    </row>
    <row r="5" spans="1:11" ht="18.75">
      <c r="A5" s="1"/>
      <c r="B5" s="9"/>
      <c r="C5" s="1"/>
      <c r="D5" s="129"/>
      <c r="E5" s="130"/>
      <c r="F5" s="130"/>
      <c r="G5" s="130"/>
      <c r="H5" s="130"/>
      <c r="I5" s="130"/>
      <c r="J5" s="130"/>
      <c r="K5" s="131"/>
    </row>
    <row r="6" spans="1:11">
      <c r="A6" s="10"/>
      <c r="B6" s="10"/>
      <c r="C6" s="11"/>
      <c r="D6" s="132"/>
      <c r="E6" s="133"/>
      <c r="F6" s="133"/>
      <c r="G6" s="133"/>
      <c r="H6" s="133"/>
      <c r="I6" s="133"/>
      <c r="J6" s="133"/>
      <c r="K6" s="134"/>
    </row>
    <row r="7" spans="1:11" ht="24">
      <c r="A7" s="10"/>
      <c r="B7" s="135" t="s">
        <v>7</v>
      </c>
      <c r="C7" s="136"/>
      <c r="D7" s="12" t="s">
        <v>49</v>
      </c>
      <c r="F7" s="14"/>
      <c r="G7" s="135" t="s">
        <v>9</v>
      </c>
      <c r="H7" s="137"/>
      <c r="I7" s="137"/>
      <c r="J7" s="137"/>
      <c r="K7" s="136"/>
    </row>
    <row r="8" spans="1:11">
      <c r="A8" s="15"/>
      <c r="B8" s="16"/>
      <c r="C8" s="17"/>
      <c r="D8" s="18"/>
      <c r="F8" s="15"/>
      <c r="G8" s="15"/>
      <c r="H8" s="15"/>
      <c r="I8" s="15"/>
      <c r="J8" s="15"/>
      <c r="K8" s="15"/>
    </row>
    <row r="9" spans="1:11">
      <c r="A9" s="15"/>
      <c r="B9" s="19" t="s">
        <v>10</v>
      </c>
      <c r="C9" s="20" t="s">
        <v>11</v>
      </c>
      <c r="D9" s="21">
        <f>IF(AND(D56="",D59="",D62=""),"",SUM(D56,D59,D62))</f>
        <v>0</v>
      </c>
      <c r="F9" s="15"/>
      <c r="G9" s="22" t="str">
        <f>IF(E9="",IF(D9="","",IF(OR(D9&lt;6,D9&gt;8),"Totals must be between 6 and 8","")),IF(AND(D9="",E9=""),"",IF(OR(D9&lt;6,D9&gt;8,E9&lt;6,E9&gt;8),"Totals must be between 6 and 8","")))</f>
        <v>Totals must be between 6 and 8</v>
      </c>
      <c r="H9" s="15"/>
      <c r="I9" s="15"/>
      <c r="J9" s="15"/>
      <c r="K9" s="15"/>
    </row>
    <row r="10" spans="1:11">
      <c r="A10" s="15"/>
      <c r="B10" s="16"/>
      <c r="C10" s="20" t="s">
        <v>12</v>
      </c>
      <c r="D10" s="21">
        <f>IF(AND(D57="",D60="",D63=""),"",SUM(D57,D60,D63))</f>
        <v>0</v>
      </c>
      <c r="F10" s="15"/>
      <c r="G10" s="22" t="str">
        <f>IF(E10="",IF(D10="","",IF(OR(D10&lt;6,D10&gt;8),"Totals must be between 6 and 8","")),IF(AND(D10="",E10=""),"",IF(OR(D10&lt;6,D10&gt;8,E10&lt;6,E10&gt;8),"Totals must be between 6 and 8","")))</f>
        <v>Totals must be between 6 and 8</v>
      </c>
      <c r="H10" s="15"/>
      <c r="I10" s="15"/>
      <c r="J10" s="15"/>
      <c r="K10" s="15"/>
    </row>
    <row r="11" spans="1:11">
      <c r="A11" s="10"/>
      <c r="B11" s="23"/>
      <c r="C11" s="23"/>
      <c r="D11" s="14"/>
      <c r="F11" s="14"/>
      <c r="G11" s="23"/>
      <c r="H11" s="23"/>
      <c r="I11" s="23"/>
      <c r="J11" s="23"/>
      <c r="K11" s="23"/>
    </row>
    <row r="12" spans="1:11">
      <c r="A12" s="1"/>
      <c r="B12" s="1"/>
      <c r="C12" s="24" t="s">
        <v>13</v>
      </c>
      <c r="D12" s="25"/>
      <c r="F12" s="25"/>
      <c r="G12" s="1"/>
      <c r="H12" s="1"/>
      <c r="I12" s="1"/>
      <c r="J12" s="1"/>
      <c r="K12" s="1"/>
    </row>
    <row r="13" spans="1:11">
      <c r="A13" s="1"/>
      <c r="B13" s="26" t="str">
        <f>CONCATENATE($E$104,".3.",V13)</f>
        <v>.3.</v>
      </c>
      <c r="C13" s="27" t="s">
        <v>14</v>
      </c>
      <c r="D13" s="28"/>
      <c r="E13" s="44"/>
      <c r="F13" s="30"/>
      <c r="G13" s="138"/>
      <c r="H13" s="139"/>
      <c r="I13" s="139"/>
      <c r="J13" s="139"/>
      <c r="K13" s="140"/>
    </row>
    <row r="14" spans="1:11">
      <c r="A14" s="1"/>
      <c r="B14" s="26" t="str">
        <f>CONCATENATE($E$104,".3.",V14)</f>
        <v>.3.</v>
      </c>
      <c r="C14" s="27" t="s">
        <v>15</v>
      </c>
      <c r="D14" s="28"/>
      <c r="E14" s="44"/>
      <c r="F14" s="30"/>
      <c r="G14" s="138"/>
      <c r="H14" s="139"/>
      <c r="I14" s="139"/>
      <c r="J14" s="139"/>
      <c r="K14" s="140"/>
    </row>
    <row r="15" spans="1:11">
      <c r="A15" s="1"/>
      <c r="B15" s="26" t="str">
        <f>CONCATENATE($E$104,".3.",V15)</f>
        <v>.3.</v>
      </c>
      <c r="C15" s="27" t="s">
        <v>16</v>
      </c>
      <c r="D15" s="28"/>
      <c r="E15" s="44"/>
      <c r="F15" s="30"/>
      <c r="G15" s="138"/>
      <c r="H15" s="139"/>
      <c r="I15" s="139"/>
      <c r="J15" s="139"/>
      <c r="K15" s="140"/>
    </row>
    <row r="16" spans="1:11">
      <c r="A16" s="1"/>
      <c r="B16" s="26" t="str">
        <f>CONCATENATE($E$104,".3.",V16)</f>
        <v>.3.</v>
      </c>
      <c r="C16" s="27" t="s">
        <v>17</v>
      </c>
      <c r="D16" s="28"/>
      <c r="E16" s="44"/>
      <c r="F16" s="30"/>
      <c r="G16" s="138"/>
      <c r="H16" s="139"/>
      <c r="I16" s="139"/>
      <c r="J16" s="139"/>
      <c r="K16" s="140"/>
    </row>
    <row r="17" spans="1:11">
      <c r="A17" s="1"/>
      <c r="B17" s="26" t="str">
        <f>CONCATENATE($E$104,".3.",V17)</f>
        <v>.3.</v>
      </c>
      <c r="C17" s="27" t="s">
        <v>18</v>
      </c>
      <c r="D17" s="28"/>
      <c r="E17" s="44"/>
      <c r="F17" s="30"/>
      <c r="G17" s="138"/>
      <c r="H17" s="139"/>
      <c r="I17" s="139"/>
      <c r="J17" s="139"/>
      <c r="K17" s="140"/>
    </row>
    <row r="18" spans="1:11">
      <c r="A18" s="31"/>
      <c r="B18" s="32"/>
      <c r="C18" s="33" t="s">
        <v>19</v>
      </c>
      <c r="D18" s="21">
        <f>IF(COUNTIF(D$13:D$17,"")=$V$17,"",(COUNTIF(D$13:D$17,"S")))</f>
        <v>0</v>
      </c>
      <c r="F18" s="34"/>
      <c r="G18" s="35"/>
      <c r="H18" s="35"/>
      <c r="I18" s="35"/>
      <c r="J18" s="35"/>
      <c r="K18" s="35"/>
    </row>
    <row r="19" spans="1:11">
      <c r="A19" s="1"/>
      <c r="B19" s="36"/>
      <c r="C19" s="33" t="s">
        <v>20</v>
      </c>
      <c r="D19" s="21">
        <f>IF(COUNTIF(D$13:D$17,"")=$V$17,"",(COUNTIF(D$13:D$17,"W")))</f>
        <v>0</v>
      </c>
      <c r="F19" s="25"/>
      <c r="G19" s="37"/>
      <c r="H19" s="37"/>
      <c r="I19" s="37"/>
      <c r="J19" s="37"/>
      <c r="K19" s="37"/>
    </row>
    <row r="20" spans="1:11">
      <c r="A20" s="1"/>
      <c r="B20" s="36"/>
      <c r="C20" s="33"/>
      <c r="D20" s="21"/>
      <c r="F20" s="25"/>
      <c r="G20" s="37"/>
      <c r="H20" s="37"/>
      <c r="I20" s="37"/>
      <c r="J20" s="37"/>
      <c r="K20" s="37"/>
    </row>
    <row r="21" spans="1:11">
      <c r="A21" s="1"/>
      <c r="B21" s="38"/>
      <c r="C21" s="24" t="s">
        <v>21</v>
      </c>
      <c r="D21" s="25"/>
      <c r="F21" s="25"/>
      <c r="G21" s="37"/>
      <c r="H21" s="37"/>
      <c r="I21" s="37"/>
      <c r="J21" s="37"/>
      <c r="K21" s="37"/>
    </row>
    <row r="22" spans="1:11">
      <c r="A22" s="1"/>
      <c r="B22" s="26" t="str">
        <f t="shared" ref="B22:B31" si="0">CONCATENATE($E$104,".4.",V22)</f>
        <v>.4.</v>
      </c>
      <c r="C22" s="27" t="s">
        <v>22</v>
      </c>
      <c r="D22" s="28"/>
      <c r="E22" s="44"/>
      <c r="F22" s="30"/>
      <c r="G22" s="119"/>
      <c r="H22" s="120"/>
      <c r="I22" s="120"/>
      <c r="J22" s="120"/>
      <c r="K22" s="121"/>
    </row>
    <row r="23" spans="1:11">
      <c r="A23" s="1"/>
      <c r="B23" s="26" t="str">
        <f t="shared" si="0"/>
        <v>.4.</v>
      </c>
      <c r="C23" s="27" t="s">
        <v>23</v>
      </c>
      <c r="D23" s="28"/>
      <c r="E23" s="44"/>
      <c r="F23" s="30"/>
      <c r="G23" s="119"/>
      <c r="H23" s="120"/>
      <c r="I23" s="120"/>
      <c r="J23" s="120"/>
      <c r="K23" s="121"/>
    </row>
    <row r="24" spans="1:11">
      <c r="A24" s="1"/>
      <c r="B24" s="26" t="str">
        <f t="shared" si="0"/>
        <v>.4.</v>
      </c>
      <c r="C24" s="27" t="s">
        <v>24</v>
      </c>
      <c r="D24" s="28"/>
      <c r="E24" s="44"/>
      <c r="F24" s="30"/>
      <c r="G24" s="119"/>
      <c r="H24" s="120"/>
      <c r="I24" s="120"/>
      <c r="J24" s="120"/>
      <c r="K24" s="121"/>
    </row>
    <row r="25" spans="1:11">
      <c r="A25" s="1"/>
      <c r="B25" s="26" t="str">
        <f t="shared" si="0"/>
        <v>.4.</v>
      </c>
      <c r="C25" s="27" t="s">
        <v>25</v>
      </c>
      <c r="D25" s="28"/>
      <c r="E25" s="44"/>
      <c r="F25" s="30"/>
      <c r="G25" s="119"/>
      <c r="H25" s="120"/>
      <c r="I25" s="120"/>
      <c r="J25" s="120"/>
      <c r="K25" s="121"/>
    </row>
    <row r="26" spans="1:11">
      <c r="A26" s="1"/>
      <c r="B26" s="26" t="str">
        <f t="shared" si="0"/>
        <v>.4.</v>
      </c>
      <c r="C26" s="27" t="s">
        <v>26</v>
      </c>
      <c r="D26" s="28"/>
      <c r="E26" s="44"/>
      <c r="F26" s="30"/>
      <c r="G26" s="119"/>
      <c r="H26" s="120"/>
      <c r="I26" s="120"/>
      <c r="J26" s="120"/>
      <c r="K26" s="121"/>
    </row>
    <row r="27" spans="1:11">
      <c r="A27" s="1"/>
      <c r="B27" s="26" t="str">
        <f t="shared" si="0"/>
        <v>.4.</v>
      </c>
      <c r="C27" s="27" t="s">
        <v>27</v>
      </c>
      <c r="D27" s="28"/>
      <c r="E27" s="44"/>
      <c r="F27" s="30"/>
      <c r="G27" s="119"/>
      <c r="H27" s="120"/>
      <c r="I27" s="120"/>
      <c r="J27" s="120"/>
      <c r="K27" s="121"/>
    </row>
    <row r="28" spans="1:11">
      <c r="A28" s="1"/>
      <c r="B28" s="26" t="str">
        <f t="shared" si="0"/>
        <v>.4.</v>
      </c>
      <c r="C28" s="27" t="s">
        <v>28</v>
      </c>
      <c r="D28" s="28"/>
      <c r="E28" s="44"/>
      <c r="F28" s="30"/>
      <c r="G28" s="119"/>
      <c r="H28" s="120"/>
      <c r="I28" s="120"/>
      <c r="J28" s="120"/>
      <c r="K28" s="121"/>
    </row>
    <row r="29" spans="1:11">
      <c r="A29" s="1"/>
      <c r="B29" s="26" t="str">
        <f t="shared" si="0"/>
        <v>.4.</v>
      </c>
      <c r="C29" s="27" t="s">
        <v>29</v>
      </c>
      <c r="D29" s="28"/>
      <c r="E29" s="44"/>
      <c r="F29" s="30"/>
      <c r="G29" s="119"/>
      <c r="H29" s="120"/>
      <c r="I29" s="120"/>
      <c r="J29" s="120"/>
      <c r="K29" s="121"/>
    </row>
    <row r="30" spans="1:11">
      <c r="A30" s="1"/>
      <c r="B30" s="26" t="str">
        <f t="shared" si="0"/>
        <v>.4.</v>
      </c>
      <c r="C30" s="27" t="s">
        <v>30</v>
      </c>
      <c r="D30" s="28"/>
      <c r="E30" s="44"/>
      <c r="F30" s="30"/>
      <c r="G30" s="119"/>
      <c r="H30" s="120"/>
      <c r="I30" s="120"/>
      <c r="J30" s="120"/>
      <c r="K30" s="121"/>
    </row>
    <row r="31" spans="1:11">
      <c r="A31" s="1"/>
      <c r="B31" s="26" t="str">
        <f t="shared" si="0"/>
        <v>.4.</v>
      </c>
      <c r="C31" s="27" t="s">
        <v>31</v>
      </c>
      <c r="D31" s="28"/>
      <c r="E31" s="44"/>
      <c r="F31" s="30"/>
      <c r="G31" s="119"/>
      <c r="H31" s="120"/>
      <c r="I31" s="120"/>
      <c r="J31" s="120"/>
      <c r="K31" s="121"/>
    </row>
    <row r="32" spans="1:11">
      <c r="A32" s="31"/>
      <c r="B32" s="32"/>
      <c r="C32" s="33" t="s">
        <v>19</v>
      </c>
      <c r="D32" s="21">
        <f>IF(COUNTIF(D$22:D$31,"")=$V$31,"",COUNTIF(D$22:D$31,"S"))</f>
        <v>0</v>
      </c>
      <c r="F32" s="34"/>
      <c r="G32" s="35"/>
      <c r="H32" s="35"/>
      <c r="I32" s="35"/>
      <c r="J32" s="35"/>
      <c r="K32" s="35"/>
    </row>
    <row r="33" spans="1:11">
      <c r="A33" s="1"/>
      <c r="B33" s="36"/>
      <c r="C33" s="33" t="s">
        <v>20</v>
      </c>
      <c r="D33" s="21">
        <f>IF(COUNTIF(D$22:D$31,"")=$V$31,"",COUNTIF(D$22:D$31,"W"))</f>
        <v>0</v>
      </c>
      <c r="F33" s="25"/>
      <c r="G33" s="37"/>
      <c r="H33" s="37"/>
      <c r="I33" s="37"/>
      <c r="J33" s="37"/>
      <c r="K33" s="37"/>
    </row>
    <row r="34" spans="1:11">
      <c r="A34" s="1"/>
      <c r="B34" s="36"/>
      <c r="C34" s="33"/>
      <c r="D34" s="25"/>
      <c r="F34" s="25"/>
      <c r="G34" s="37"/>
      <c r="H34" s="37"/>
      <c r="I34" s="37"/>
      <c r="J34" s="37"/>
      <c r="K34" s="37"/>
    </row>
    <row r="35" spans="1:11">
      <c r="A35" s="1"/>
      <c r="B35" s="38"/>
      <c r="C35" s="24" t="s">
        <v>32</v>
      </c>
      <c r="D35" s="25"/>
      <c r="F35" s="25"/>
      <c r="G35" s="37"/>
      <c r="H35" s="37"/>
      <c r="I35" s="37"/>
      <c r="J35" s="37"/>
      <c r="K35" s="37"/>
    </row>
    <row r="36" spans="1:11">
      <c r="A36" s="1"/>
      <c r="B36" s="26" t="str">
        <f t="shared" ref="B36:B48" si="1">CONCATENATE($E$104,".5.",V36)</f>
        <v>.5.</v>
      </c>
      <c r="C36" s="27" t="str">
        <f>IF($K$2=""," Design",CONCATENATE(" ",$K$2," design"))</f>
        <v xml:space="preserve"> Project design</v>
      </c>
      <c r="D36" s="28"/>
      <c r="E36" s="44"/>
      <c r="F36" s="30"/>
      <c r="G36" s="119"/>
      <c r="H36" s="120"/>
      <c r="I36" s="120"/>
      <c r="J36" s="120"/>
      <c r="K36" s="121"/>
    </row>
    <row r="37" spans="1:11">
      <c r="A37" s="1"/>
      <c r="B37" s="26" t="str">
        <f t="shared" si="1"/>
        <v>.5.</v>
      </c>
      <c r="C37" s="27" t="str">
        <f>IF($K$2="Project"," Requirements and objectives",IF($K$2="Portfolio"," Benefits"," Benefits and objectives"))</f>
        <v xml:space="preserve"> Requirements and objectives</v>
      </c>
      <c r="D37" s="28"/>
      <c r="E37" s="44"/>
      <c r="F37" s="30"/>
      <c r="G37" s="119"/>
      <c r="H37" s="120"/>
      <c r="I37" s="120"/>
      <c r="J37" s="120"/>
      <c r="K37" s="121"/>
    </row>
    <row r="38" spans="1:11">
      <c r="A38" s="1"/>
      <c r="B38" s="26" t="str">
        <f t="shared" si="1"/>
        <v>.5.</v>
      </c>
      <c r="C38" s="27" t="s">
        <v>33</v>
      </c>
      <c r="D38" s="28"/>
      <c r="E38" s="44"/>
      <c r="F38" s="30"/>
      <c r="G38" s="119"/>
      <c r="H38" s="120"/>
      <c r="I38" s="120"/>
      <c r="J38" s="120"/>
      <c r="K38" s="121"/>
    </row>
    <row r="39" spans="1:11">
      <c r="A39" s="1"/>
      <c r="B39" s="26" t="str">
        <f t="shared" si="1"/>
        <v>.5.</v>
      </c>
      <c r="C39" s="27" t="s">
        <v>34</v>
      </c>
      <c r="D39" s="28"/>
      <c r="E39" s="44"/>
      <c r="F39" s="30"/>
      <c r="G39" s="119"/>
      <c r="H39" s="120"/>
      <c r="I39" s="120"/>
      <c r="J39" s="120"/>
      <c r="K39" s="121"/>
    </row>
    <row r="40" spans="1:11">
      <c r="A40" s="1"/>
      <c r="B40" s="26" t="str">
        <f t="shared" si="1"/>
        <v>.5.</v>
      </c>
      <c r="C40" s="27" t="s">
        <v>35</v>
      </c>
      <c r="D40" s="28"/>
      <c r="E40" s="44"/>
      <c r="F40" s="30"/>
      <c r="G40" s="119"/>
      <c r="H40" s="120"/>
      <c r="I40" s="120"/>
      <c r="J40" s="120"/>
      <c r="K40" s="121"/>
    </row>
    <row r="41" spans="1:11">
      <c r="A41" s="1"/>
      <c r="B41" s="26" t="str">
        <f t="shared" si="1"/>
        <v>.5.</v>
      </c>
      <c r="C41" s="27" t="s">
        <v>36</v>
      </c>
      <c r="D41" s="28"/>
      <c r="E41" s="44"/>
      <c r="F41" s="30"/>
      <c r="G41" s="119"/>
      <c r="H41" s="120"/>
      <c r="I41" s="120"/>
      <c r="J41" s="120"/>
      <c r="K41" s="121"/>
    </row>
    <row r="42" spans="1:11">
      <c r="A42" s="1"/>
      <c r="B42" s="26" t="str">
        <f t="shared" si="1"/>
        <v>.5.</v>
      </c>
      <c r="C42" s="27" t="s">
        <v>37</v>
      </c>
      <c r="D42" s="28"/>
      <c r="E42" s="44"/>
      <c r="F42" s="30"/>
      <c r="G42" s="119"/>
      <c r="H42" s="120"/>
      <c r="I42" s="120"/>
      <c r="J42" s="120"/>
      <c r="K42" s="121"/>
    </row>
    <row r="43" spans="1:11">
      <c r="A43" s="1"/>
      <c r="B43" s="26" t="str">
        <f t="shared" si="1"/>
        <v>.5.</v>
      </c>
      <c r="C43" s="27" t="s">
        <v>38</v>
      </c>
      <c r="D43" s="28"/>
      <c r="E43" s="44"/>
      <c r="F43" s="30"/>
      <c r="G43" s="119"/>
      <c r="H43" s="120"/>
      <c r="I43" s="120"/>
      <c r="J43" s="120"/>
      <c r="K43" s="121"/>
    </row>
    <row r="44" spans="1:11">
      <c r="A44" s="1"/>
      <c r="B44" s="26" t="str">
        <f t="shared" si="1"/>
        <v>.5.</v>
      </c>
      <c r="C44" s="27" t="s">
        <v>39</v>
      </c>
      <c r="D44" s="28"/>
      <c r="E44" s="44"/>
      <c r="F44" s="30"/>
      <c r="G44" s="119"/>
      <c r="H44" s="120"/>
      <c r="I44" s="120"/>
      <c r="J44" s="120"/>
      <c r="K44" s="121"/>
    </row>
    <row r="45" spans="1:11">
      <c r="A45" s="1"/>
      <c r="B45" s="26" t="str">
        <f t="shared" si="1"/>
        <v>.5.</v>
      </c>
      <c r="C45" s="27" t="s">
        <v>40</v>
      </c>
      <c r="D45" s="28"/>
      <c r="E45" s="44"/>
      <c r="F45" s="30"/>
      <c r="G45" s="119"/>
      <c r="H45" s="120"/>
      <c r="I45" s="120"/>
      <c r="J45" s="120"/>
      <c r="K45" s="121"/>
    </row>
    <row r="46" spans="1:11">
      <c r="A46" s="1"/>
      <c r="B46" s="26" t="str">
        <f t="shared" si="1"/>
        <v>.5.</v>
      </c>
      <c r="C46" s="27" t="s">
        <v>41</v>
      </c>
      <c r="D46" s="28"/>
      <c r="E46" s="44"/>
      <c r="F46" s="30"/>
      <c r="G46" s="119"/>
      <c r="H46" s="120"/>
      <c r="I46" s="120"/>
      <c r="J46" s="120"/>
      <c r="K46" s="121"/>
    </row>
    <row r="47" spans="1:11">
      <c r="A47" s="1"/>
      <c r="B47" s="26" t="str">
        <f t="shared" si="1"/>
        <v>.5.</v>
      </c>
      <c r="C47" s="27" t="s">
        <v>42</v>
      </c>
      <c r="D47" s="28"/>
      <c r="E47" s="44"/>
      <c r="F47" s="30"/>
      <c r="G47" s="119"/>
      <c r="H47" s="120"/>
      <c r="I47" s="120"/>
      <c r="J47" s="120"/>
      <c r="K47" s="121"/>
    </row>
    <row r="48" spans="1:11">
      <c r="A48" s="1"/>
      <c r="B48" s="26" t="str">
        <f t="shared" si="1"/>
        <v>.5.</v>
      </c>
      <c r="C48" s="27" t="s">
        <v>43</v>
      </c>
      <c r="D48" s="28"/>
      <c r="E48" s="44"/>
      <c r="F48" s="30"/>
      <c r="G48" s="119"/>
      <c r="H48" s="120"/>
      <c r="I48" s="120"/>
      <c r="J48" s="120"/>
      <c r="K48" s="121"/>
    </row>
    <row r="49" spans="1:11">
      <c r="A49" s="1"/>
      <c r="B49" s="26" t="str">
        <f>CONCATENATE($E$104,".5.",V49)</f>
        <v>.5.</v>
      </c>
      <c r="C49" s="27" t="s">
        <v>50</v>
      </c>
      <c r="D49" s="28"/>
      <c r="E49" s="44"/>
      <c r="F49" s="30"/>
      <c r="G49" s="119"/>
      <c r="H49" s="120"/>
      <c r="I49" s="120"/>
      <c r="J49" s="120"/>
      <c r="K49" s="121"/>
    </row>
    <row r="50" spans="1:11">
      <c r="A50" s="31"/>
      <c r="B50" s="31"/>
      <c r="C50" s="33" t="s">
        <v>19</v>
      </c>
      <c r="D50" s="21" t="str">
        <f>IF(COUNTIF(D$36:D$49,"")=14,"",COUNTIF(D$36:D$49,"S"))</f>
        <v/>
      </c>
      <c r="F50" s="34"/>
      <c r="G50" s="31"/>
      <c r="H50" s="31"/>
      <c r="I50" s="31"/>
      <c r="J50" s="31"/>
      <c r="K50" s="31"/>
    </row>
    <row r="51" spans="1:11">
      <c r="A51" s="15"/>
      <c r="B51" s="16"/>
      <c r="C51" s="33" t="s">
        <v>20</v>
      </c>
      <c r="D51" s="21" t="str">
        <f>IF(COUNTIF(D$36:D$49,"")=14,"",COUNTIF(D$36:D$49,"W"))</f>
        <v/>
      </c>
      <c r="F51" s="15"/>
      <c r="G51" s="15"/>
      <c r="H51" s="15"/>
      <c r="I51" s="15"/>
      <c r="J51" s="15"/>
      <c r="K51" s="15"/>
    </row>
    <row r="52" spans="1:11">
      <c r="A52" s="15"/>
      <c r="B52" s="16"/>
      <c r="C52" s="33"/>
      <c r="D52" s="16"/>
      <c r="F52" s="15"/>
      <c r="G52" s="15"/>
      <c r="H52" s="15"/>
      <c r="I52" s="15"/>
      <c r="J52" s="15"/>
      <c r="K52" s="15"/>
    </row>
    <row r="53" spans="1:11">
      <c r="A53" s="15"/>
      <c r="B53" s="16"/>
      <c r="C53" s="39" t="s">
        <v>44</v>
      </c>
      <c r="D53" s="16"/>
      <c r="F53" s="15"/>
      <c r="G53" s="15"/>
      <c r="H53" s="15"/>
      <c r="I53" s="15"/>
      <c r="J53" s="15"/>
      <c r="K53" s="15"/>
    </row>
    <row r="54" spans="1:11">
      <c r="A54" s="15"/>
      <c r="B54" s="16"/>
      <c r="C54" s="40"/>
      <c r="D54" s="16"/>
      <c r="F54" s="15"/>
      <c r="G54" s="15"/>
      <c r="H54" s="15"/>
      <c r="I54" s="15"/>
      <c r="J54" s="15"/>
      <c r="K54" s="15"/>
    </row>
    <row r="55" spans="1:11">
      <c r="A55" s="15"/>
      <c r="B55" s="16"/>
      <c r="C55" s="17" t="s">
        <v>13</v>
      </c>
      <c r="D55" s="21"/>
      <c r="F55" s="15"/>
      <c r="G55" s="15"/>
      <c r="H55" s="15"/>
      <c r="I55" s="15"/>
      <c r="J55" s="15"/>
      <c r="K55" s="15"/>
    </row>
    <row r="56" spans="1:11">
      <c r="A56" s="15"/>
      <c r="B56" s="16"/>
      <c r="C56" s="20" t="s">
        <v>11</v>
      </c>
      <c r="D56" s="21">
        <f>D18</f>
        <v>0</v>
      </c>
      <c r="F56" s="15"/>
      <c r="G56" s="15"/>
      <c r="H56" s="15"/>
      <c r="I56" s="15"/>
      <c r="J56" s="15"/>
      <c r="K56" s="15"/>
    </row>
    <row r="57" spans="1:11">
      <c r="A57" s="15"/>
      <c r="B57" s="16"/>
      <c r="C57" s="20" t="s">
        <v>12</v>
      </c>
      <c r="D57" s="21">
        <f>D19</f>
        <v>0</v>
      </c>
      <c r="F57" s="15"/>
      <c r="G57" s="15"/>
      <c r="H57" s="15"/>
      <c r="I57" s="15"/>
      <c r="J57" s="15"/>
      <c r="K57" s="15"/>
    </row>
    <row r="58" spans="1:11">
      <c r="A58" s="15"/>
      <c r="B58" s="16"/>
      <c r="C58" s="17" t="s">
        <v>21</v>
      </c>
      <c r="D58" s="21"/>
      <c r="F58" s="15"/>
      <c r="G58" s="15"/>
      <c r="H58" s="15"/>
      <c r="I58" s="15"/>
      <c r="J58" s="15"/>
      <c r="K58" s="15"/>
    </row>
    <row r="59" spans="1:11">
      <c r="A59" s="15"/>
      <c r="B59" s="16"/>
      <c r="C59" s="20" t="s">
        <v>11</v>
      </c>
      <c r="D59" s="21">
        <f>D32</f>
        <v>0</v>
      </c>
      <c r="F59" s="15"/>
      <c r="G59" s="15"/>
      <c r="H59" s="15"/>
      <c r="I59" s="15"/>
      <c r="J59" s="15"/>
      <c r="K59" s="15"/>
    </row>
    <row r="60" spans="1:11">
      <c r="A60" s="15"/>
      <c r="B60" s="16"/>
      <c r="C60" s="20" t="s">
        <v>12</v>
      </c>
      <c r="D60" s="21">
        <f>D33</f>
        <v>0</v>
      </c>
      <c r="F60" s="15"/>
      <c r="G60" s="15"/>
      <c r="H60" s="15"/>
      <c r="I60" s="15"/>
      <c r="J60" s="15"/>
      <c r="K60" s="15"/>
    </row>
    <row r="61" spans="1:11">
      <c r="A61" s="15"/>
      <c r="B61" s="16"/>
      <c r="C61" s="17" t="s">
        <v>32</v>
      </c>
      <c r="D61" s="21"/>
      <c r="F61" s="15"/>
      <c r="G61" s="15"/>
      <c r="H61" s="15"/>
      <c r="I61" s="15"/>
      <c r="J61" s="15"/>
      <c r="K61" s="15"/>
    </row>
    <row r="62" spans="1:11">
      <c r="A62" s="15"/>
      <c r="B62" s="16"/>
      <c r="C62" s="20" t="s">
        <v>11</v>
      </c>
      <c r="D62" s="21" t="str">
        <f>D50</f>
        <v/>
      </c>
      <c r="F62" s="15"/>
      <c r="G62" s="15"/>
      <c r="H62" s="15"/>
      <c r="I62" s="15"/>
      <c r="J62" s="15"/>
      <c r="K62" s="15"/>
    </row>
    <row r="63" spans="1:11">
      <c r="A63" s="15"/>
      <c r="B63" s="16"/>
      <c r="C63" s="20" t="s">
        <v>12</v>
      </c>
      <c r="D63" s="21" t="str">
        <f>D51</f>
        <v/>
      </c>
      <c r="F63" s="15"/>
      <c r="G63" s="15"/>
      <c r="H63" s="15"/>
      <c r="I63" s="15"/>
      <c r="J63" s="15"/>
      <c r="K63" s="15"/>
    </row>
    <row r="64" spans="1:11">
      <c r="A64" s="15"/>
      <c r="B64" s="16"/>
      <c r="C64" s="17" t="s">
        <v>10</v>
      </c>
      <c r="D64" s="18"/>
      <c r="F64" s="15"/>
      <c r="G64" s="15"/>
      <c r="H64" s="15"/>
      <c r="I64" s="15"/>
      <c r="J64" s="15"/>
      <c r="K64" s="15"/>
    </row>
    <row r="65" spans="1:11">
      <c r="A65" s="15"/>
      <c r="B65" s="16"/>
      <c r="C65" s="20" t="s">
        <v>11</v>
      </c>
      <c r="D65" s="21">
        <f>IF(AND(D56="",D59="",D62=""),"",SUM(D56,D59,D62))</f>
        <v>0</v>
      </c>
      <c r="F65" s="15"/>
      <c r="G65" s="22" t="str">
        <f>IF(E65="",IF(D65="","",IF(OR(D65&lt;6,D65&gt;8),"Totals must be between 6 and 8","")),IF(AND(D65="",E65=""),"",IF(OR(D65&lt;6,D65&gt;8,E65&lt;6,E65&gt;8),"Totals must be between 6 and 8","")))</f>
        <v>Totals must be between 6 and 8</v>
      </c>
      <c r="H65" s="15"/>
      <c r="I65" s="15"/>
      <c r="J65" s="15"/>
      <c r="K65" s="15"/>
    </row>
    <row r="66" spans="1:11">
      <c r="A66" s="15"/>
      <c r="B66" s="16"/>
      <c r="C66" s="20" t="s">
        <v>12</v>
      </c>
      <c r="D66" s="21">
        <f>IF(AND(D57="",D60="",D63=""),"",SUM(D57,D60,D63))</f>
        <v>0</v>
      </c>
      <c r="F66" s="15"/>
      <c r="G66" s="22" t="str">
        <f>IF(E66="",IF(D66="","",IF(OR(D66&lt;6,D66&gt;8),"Totals must be between 6 and 8","")),IF(AND(D66="",E66=""),"",IF(OR(D66&lt;6,D66&gt;8,E66&lt;6,E66&gt;8),"Totals must be between 6 and 8","")))</f>
        <v>Totals must be between 6 and 8</v>
      </c>
      <c r="H66" s="15"/>
      <c r="I66" s="15"/>
      <c r="J66" s="15"/>
      <c r="K66" s="15"/>
    </row>
    <row r="67" spans="1:11">
      <c r="A67" s="15"/>
      <c r="B67" s="16"/>
      <c r="C67" s="16"/>
      <c r="D67" s="41"/>
      <c r="E67" s="41"/>
      <c r="F67" s="15"/>
      <c r="G67" s="15"/>
      <c r="H67" s="15"/>
      <c r="I67" s="15"/>
      <c r="J67" s="15"/>
      <c r="K67" s="15"/>
    </row>
    <row r="68" spans="1:11">
      <c r="A68" s="15"/>
      <c r="B68" s="16"/>
      <c r="C68" s="16"/>
      <c r="D68" s="16"/>
      <c r="E68" s="16"/>
      <c r="F68" s="15"/>
      <c r="G68" s="15"/>
      <c r="H68" s="15"/>
      <c r="I68" s="15"/>
      <c r="J68" s="15"/>
      <c r="K68" s="15"/>
    </row>
    <row r="69" spans="1:11">
      <c r="A69" s="15"/>
      <c r="B69" s="16"/>
      <c r="C69" s="16" t="s">
        <v>45</v>
      </c>
      <c r="D69" s="16"/>
      <c r="E69" s="16"/>
      <c r="F69" s="15"/>
      <c r="G69" s="15"/>
      <c r="H69" s="15"/>
      <c r="I69" s="15"/>
      <c r="J69" s="15"/>
      <c r="K69" s="15"/>
    </row>
    <row r="70" spans="1:11">
      <c r="A70" s="15"/>
      <c r="B70" s="15"/>
      <c r="C70" s="15"/>
      <c r="D70" s="15"/>
      <c r="E70" s="15"/>
      <c r="F70" s="15"/>
      <c r="G70" s="15"/>
      <c r="H70" s="15"/>
      <c r="I70" s="15"/>
      <c r="J70" s="15"/>
      <c r="K70" s="15"/>
    </row>
    <row r="71" spans="1:11">
      <c r="A71" s="15"/>
      <c r="B71" s="15"/>
      <c r="C71" s="15"/>
      <c r="D71" s="15"/>
      <c r="E71" s="15"/>
      <c r="F71" s="15"/>
      <c r="G71" s="15"/>
      <c r="H71" s="15"/>
      <c r="I71" s="15"/>
      <c r="J71" s="15"/>
      <c r="K71" s="15"/>
    </row>
    <row r="72" spans="1:11">
      <c r="A72" s="15"/>
      <c r="B72" s="15"/>
      <c r="C72" s="15"/>
      <c r="D72" s="15"/>
      <c r="E72" s="15"/>
      <c r="F72" s="15"/>
      <c r="G72" s="15"/>
      <c r="H72" s="15"/>
      <c r="I72" s="15"/>
      <c r="J72" s="15"/>
      <c r="K72" s="15"/>
    </row>
  </sheetData>
  <mergeCells count="34">
    <mergeCell ref="G23:K23"/>
    <mergeCell ref="E2:G2"/>
    <mergeCell ref="I3:K3"/>
    <mergeCell ref="D4:K6"/>
    <mergeCell ref="B7:C7"/>
    <mergeCell ref="G7:K7"/>
    <mergeCell ref="G13:K13"/>
    <mergeCell ref="G14:K14"/>
    <mergeCell ref="G15:K15"/>
    <mergeCell ref="G16:K16"/>
    <mergeCell ref="G17:K17"/>
    <mergeCell ref="G22:K22"/>
    <mergeCell ref="G39:K39"/>
    <mergeCell ref="G24:K24"/>
    <mergeCell ref="G25:K25"/>
    <mergeCell ref="G26:K26"/>
    <mergeCell ref="G27:K27"/>
    <mergeCell ref="G28:K28"/>
    <mergeCell ref="G29:K29"/>
    <mergeCell ref="G30:K30"/>
    <mergeCell ref="G31:K31"/>
    <mergeCell ref="G36:K36"/>
    <mergeCell ref="G37:K37"/>
    <mergeCell ref="G38:K38"/>
    <mergeCell ref="G46:K46"/>
    <mergeCell ref="G47:K47"/>
    <mergeCell ref="G48:K48"/>
    <mergeCell ref="G49:K49"/>
    <mergeCell ref="G40:K40"/>
    <mergeCell ref="G41:K41"/>
    <mergeCell ref="G42:K42"/>
    <mergeCell ref="G43:K43"/>
    <mergeCell ref="G44:K44"/>
    <mergeCell ref="G45:K45"/>
  </mergeCells>
  <conditionalFormatting sqref="D65:D66">
    <cfRule type="cellIs" dxfId="203" priority="3" operator="between">
      <formula>0</formula>
      <formula>5</formula>
    </cfRule>
    <cfRule type="cellIs" dxfId="202" priority="4" operator="between">
      <formula>9</formula>
      <formula>100</formula>
    </cfRule>
  </conditionalFormatting>
  <conditionalFormatting sqref="D9:D10">
    <cfRule type="cellIs" dxfId="201" priority="1" operator="between">
      <formula>0</formula>
      <formula>5</formula>
    </cfRule>
    <cfRule type="cellIs" dxfId="200" priority="2" operator="between">
      <formula>9</formula>
      <formula>100</formula>
    </cfRule>
  </conditionalFormatting>
  <dataValidations count="5">
    <dataValidation type="list" allowBlank="1" showDropDown="1" showInputMessage="1" showErrorMessage="1" error="Valid values are &quot;S&quot; and &quot;W&quot; and can be upper or lower case" sqref="D22:D31 D36:D49 D13:D17" xr:uid="{848F4183-37E8-49BE-8F68-B736BD2BF723}">
      <formula1>"S, W, s, w"</formula1>
    </dataValidation>
    <dataValidation type="whole" allowBlank="1" showInputMessage="1" showErrorMessage="1" sqref="F13:F17 F22:F31 F36:F49" xr:uid="{A0CBA553-BE6D-467B-B846-20541CD24A2F}">
      <formula1>0</formula1>
      <formula2>10</formula2>
    </dataValidation>
    <dataValidation allowBlank="1" showDropDown="1" showInputMessage="1" showErrorMessage="1" sqref="D32:D35" xr:uid="{DCAC1C33-EB88-4EC7-9828-3F46F7A1C801}"/>
    <dataValidation type="list" allowBlank="1" showInputMessage="1" showErrorMessage="1" sqref="I2" xr:uid="{6F1E55A8-B4E2-4DDE-84A3-A098FE4BE25F}">
      <formula1>"A, B, C"</formula1>
    </dataValidation>
    <dataValidation type="list" allowBlank="1" showInputMessage="1" showErrorMessage="1" sqref="K2" xr:uid="{A1351794-03C2-4C7C-91B7-5D10206A7C0B}">
      <formula1>"Project, Program, Portfolio"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B3BA6F-80ED-4839-BC16-63F9F0C48DFF}">
  <dimension ref="B1:AQ191"/>
  <sheetViews>
    <sheetView topLeftCell="A25" workbookViewId="0">
      <selection activeCell="E10" sqref="E10:E14"/>
    </sheetView>
  </sheetViews>
  <sheetFormatPr defaultColWidth="11" defaultRowHeight="12.75"/>
  <cols>
    <col min="1" max="1" width="2.42578125" style="45" customWidth="1"/>
    <col min="2" max="2" width="6.42578125" style="46" customWidth="1"/>
    <col min="3" max="3" width="46" style="45" customWidth="1"/>
    <col min="4" max="4" width="1.140625" style="45" customWidth="1"/>
    <col min="5" max="5" width="7" style="45" customWidth="1"/>
    <col min="6" max="6" width="1" style="45" customWidth="1"/>
    <col min="7" max="7" width="14.42578125" style="46" customWidth="1"/>
    <col min="8" max="8" width="1" style="45" customWidth="1"/>
    <col min="9" max="11" width="16.140625" style="45" customWidth="1"/>
    <col min="12" max="26" width="15.42578125" style="45" customWidth="1"/>
    <col min="27" max="30" width="10.42578125" style="45" hidden="1" customWidth="1"/>
    <col min="31" max="35" width="0" style="45" hidden="1" customWidth="1"/>
    <col min="36" max="16384" width="11" style="45"/>
  </cols>
  <sheetData>
    <row r="1" spans="2:43" ht="12.95" customHeight="1"/>
    <row r="2" spans="2:43" ht="17.100000000000001" customHeight="1">
      <c r="C2" s="147" t="s">
        <v>79</v>
      </c>
      <c r="D2" s="113"/>
      <c r="E2" s="80"/>
      <c r="F2" s="80" t="s">
        <v>80</v>
      </c>
      <c r="G2" s="81"/>
      <c r="H2" s="81"/>
      <c r="I2" s="81"/>
      <c r="J2" s="81"/>
      <c r="K2" s="81"/>
      <c r="L2" s="81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  <c r="Y2" s="82"/>
      <c r="Z2" s="82"/>
      <c r="AA2" s="82"/>
      <c r="AB2" s="82"/>
      <c r="AC2" s="82"/>
      <c r="AD2" s="82"/>
      <c r="AE2" s="82"/>
      <c r="AF2" s="82"/>
      <c r="AG2" s="82"/>
      <c r="AH2" s="82"/>
      <c r="AI2" s="82"/>
      <c r="AJ2" s="53"/>
      <c r="AK2" s="53"/>
      <c r="AL2" s="53"/>
      <c r="AM2" s="53"/>
      <c r="AN2" s="53"/>
      <c r="AO2" s="53"/>
      <c r="AP2" s="53"/>
      <c r="AQ2" s="53"/>
    </row>
    <row r="3" spans="2:43" ht="14.1" customHeight="1">
      <c r="C3" s="147"/>
      <c r="D3" s="113"/>
      <c r="E3" s="83"/>
      <c r="F3" s="84" t="s">
        <v>81</v>
      </c>
      <c r="G3" s="85"/>
      <c r="H3" s="86"/>
      <c r="I3" s="86"/>
      <c r="J3" s="86"/>
      <c r="K3" s="86"/>
      <c r="L3" s="86"/>
      <c r="M3" s="87"/>
      <c r="N3" s="87"/>
      <c r="O3" s="87"/>
      <c r="P3" s="87"/>
      <c r="Q3" s="87"/>
      <c r="R3" s="87"/>
      <c r="S3" s="87"/>
      <c r="T3" s="87"/>
      <c r="U3" s="87"/>
      <c r="V3" s="87"/>
      <c r="W3" s="87"/>
      <c r="X3" s="87"/>
      <c r="Y3" s="87"/>
      <c r="Z3" s="87"/>
      <c r="AA3" s="87"/>
      <c r="AB3" s="87"/>
      <c r="AC3" s="87"/>
      <c r="AD3" s="87"/>
      <c r="AE3" s="87"/>
      <c r="AF3" s="87"/>
      <c r="AG3" s="87"/>
      <c r="AH3" s="87"/>
      <c r="AI3" s="87"/>
      <c r="AJ3" s="53"/>
      <c r="AK3" s="53"/>
      <c r="AL3" s="53"/>
      <c r="AM3" s="53"/>
      <c r="AN3" s="53"/>
      <c r="AO3" s="53"/>
      <c r="AP3" s="53"/>
      <c r="AQ3" s="53"/>
    </row>
    <row r="4" spans="2:43" ht="14.1" customHeight="1">
      <c r="C4" s="147"/>
      <c r="D4" s="113"/>
      <c r="E4" s="88"/>
      <c r="F4" s="84" t="s">
        <v>82</v>
      </c>
      <c r="G4" s="86"/>
      <c r="H4" s="86"/>
      <c r="I4" s="86"/>
      <c r="J4" s="86"/>
      <c r="K4" s="86"/>
      <c r="L4" s="86"/>
      <c r="M4" s="87"/>
      <c r="N4" s="87"/>
      <c r="O4" s="87"/>
      <c r="P4" s="87"/>
      <c r="Q4" s="87"/>
      <c r="R4" s="87"/>
      <c r="S4" s="87"/>
      <c r="T4" s="87"/>
      <c r="U4" s="87"/>
      <c r="V4" s="87"/>
      <c r="W4" s="87"/>
      <c r="X4" s="87"/>
      <c r="Y4" s="87"/>
      <c r="Z4" s="87"/>
      <c r="AA4" s="87"/>
      <c r="AB4" s="87"/>
      <c r="AC4" s="87"/>
      <c r="AD4" s="87"/>
      <c r="AE4" s="87"/>
      <c r="AF4" s="87"/>
      <c r="AG4" s="87"/>
      <c r="AH4" s="87"/>
      <c r="AI4" s="87"/>
      <c r="AJ4" s="53"/>
      <c r="AK4" s="53"/>
      <c r="AL4" s="53"/>
      <c r="AM4" s="53"/>
      <c r="AN4" s="53"/>
      <c r="AO4" s="53"/>
      <c r="AP4" s="53"/>
      <c r="AQ4" s="53"/>
    </row>
    <row r="5" spans="2:43" ht="20.100000000000001" customHeight="1">
      <c r="E5" s="89"/>
      <c r="F5" s="89" t="s">
        <v>83</v>
      </c>
      <c r="G5" s="89"/>
      <c r="H5" s="89"/>
      <c r="I5" s="89"/>
      <c r="J5" s="89"/>
      <c r="K5" s="89"/>
      <c r="L5" s="89"/>
      <c r="M5" s="90"/>
      <c r="N5" s="90"/>
      <c r="O5" s="90"/>
      <c r="P5" s="90"/>
      <c r="Q5" s="90"/>
      <c r="R5" s="90"/>
      <c r="S5" s="90"/>
      <c r="T5" s="90"/>
      <c r="U5" s="90"/>
      <c r="V5" s="90"/>
      <c r="W5" s="90"/>
      <c r="X5" s="90"/>
      <c r="Y5" s="90"/>
      <c r="Z5" s="90"/>
      <c r="AA5" s="90"/>
      <c r="AB5" s="90"/>
      <c r="AC5" s="90"/>
      <c r="AD5" s="90"/>
      <c r="AE5" s="90"/>
      <c r="AF5" s="90"/>
      <c r="AG5" s="90"/>
      <c r="AH5" s="90"/>
      <c r="AI5" s="90"/>
      <c r="AJ5" s="53"/>
      <c r="AK5" s="53"/>
      <c r="AL5" s="53"/>
      <c r="AM5" s="53"/>
      <c r="AN5" s="91"/>
      <c r="AO5" s="91"/>
      <c r="AP5" s="91"/>
      <c r="AQ5" s="92"/>
    </row>
    <row r="6" spans="2:43" s="10" customFormat="1" ht="9.9499999999999993" customHeight="1">
      <c r="B6" s="47"/>
      <c r="C6" s="48"/>
      <c r="D6" s="49"/>
      <c r="E6" s="50"/>
      <c r="G6" s="51"/>
      <c r="H6" s="50"/>
      <c r="I6" s="52"/>
      <c r="J6" s="9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  <c r="AA6" s="94"/>
      <c r="AB6" s="94"/>
      <c r="AC6" s="94"/>
      <c r="AD6" s="49"/>
    </row>
    <row r="7" spans="2:43" s="10" customFormat="1" ht="29.1" customHeight="1">
      <c r="B7" s="47"/>
      <c r="D7" s="49"/>
      <c r="E7" s="54" t="s">
        <v>84</v>
      </c>
      <c r="G7" s="148" t="s">
        <v>85</v>
      </c>
      <c r="H7" s="149"/>
      <c r="I7" s="149"/>
      <c r="J7" s="149"/>
      <c r="K7" s="150"/>
      <c r="L7" s="50"/>
      <c r="M7" s="50"/>
      <c r="N7" s="50"/>
      <c r="O7" s="50"/>
      <c r="P7" s="50"/>
      <c r="Q7" s="50"/>
      <c r="R7" s="50"/>
      <c r="S7" s="50"/>
      <c r="T7" s="50"/>
      <c r="U7" s="50"/>
      <c r="V7" s="50"/>
      <c r="W7" s="50"/>
      <c r="X7" s="50"/>
      <c r="Y7" s="50"/>
      <c r="Z7" s="50"/>
    </row>
    <row r="8" spans="2:43" ht="18" customHeight="1">
      <c r="C8" s="55" t="s">
        <v>13</v>
      </c>
      <c r="D8" s="56"/>
      <c r="E8" s="56"/>
      <c r="AA8" s="95"/>
      <c r="AB8" s="95"/>
      <c r="AC8" s="95"/>
      <c r="AD8" s="10"/>
    </row>
    <row r="9" spans="2:43" ht="20.100000000000001" customHeight="1">
      <c r="B9" s="57" t="s">
        <v>51</v>
      </c>
      <c r="C9" s="58" t="s">
        <v>86</v>
      </c>
      <c r="D9" s="59"/>
      <c r="E9" s="60" t="str">
        <f>AC9</f>
        <v/>
      </c>
      <c r="G9" s="61"/>
      <c r="H9" s="62"/>
      <c r="I9" s="62"/>
      <c r="J9" s="62"/>
      <c r="K9" s="62"/>
      <c r="L9" s="62"/>
      <c r="M9" s="62"/>
      <c r="N9" s="62"/>
      <c r="O9" s="62"/>
      <c r="P9" s="62"/>
      <c r="Q9" s="62"/>
      <c r="R9" s="62"/>
      <c r="S9" s="62"/>
      <c r="T9" s="62"/>
      <c r="U9" s="62"/>
      <c r="V9" s="62"/>
      <c r="W9" s="62"/>
      <c r="X9" s="62"/>
      <c r="Y9" s="62"/>
      <c r="Z9" s="62"/>
      <c r="AA9" s="96">
        <v>5</v>
      </c>
      <c r="AB9" s="96">
        <f>ROUNDUP(AA9/2,0)</f>
        <v>3</v>
      </c>
      <c r="AC9" s="60" t="str">
        <f>IF(COUNTBLANK(AC10:AC14)=$AA9,"",IF((COUNTIF(AC10:AC14,"&gt;=2")&gt;=AB9),"Pass","Fail"))</f>
        <v/>
      </c>
      <c r="AD9" s="45" t="s">
        <v>251</v>
      </c>
    </row>
    <row r="10" spans="2:43" ht="15">
      <c r="B10" s="63" t="str">
        <f>".1"</f>
        <v>.1</v>
      </c>
      <c r="C10" s="64" t="s">
        <v>87</v>
      </c>
      <c r="D10" s="65"/>
      <c r="E10" s="66"/>
      <c r="G10" s="144"/>
      <c r="H10" s="145"/>
      <c r="I10" s="145"/>
      <c r="J10" s="145"/>
      <c r="K10" s="146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  <c r="AA10" s="97"/>
      <c r="AB10" s="96"/>
      <c r="AC10" s="98" t="str">
        <f>IF(E10="","",E10)</f>
        <v/>
      </c>
    </row>
    <row r="11" spans="2:43" ht="24">
      <c r="B11" s="63" t="str">
        <f>".2"</f>
        <v>.2</v>
      </c>
      <c r="C11" s="64" t="s">
        <v>88</v>
      </c>
      <c r="D11" s="65"/>
      <c r="E11" s="66"/>
      <c r="G11" s="144"/>
      <c r="H11" s="145"/>
      <c r="I11" s="145"/>
      <c r="J11" s="145"/>
      <c r="K11" s="146"/>
      <c r="L11" s="62"/>
      <c r="M11" s="62"/>
      <c r="N11" s="62"/>
      <c r="O11" s="62"/>
      <c r="P11" s="62"/>
      <c r="Q11" s="62"/>
      <c r="R11" s="62"/>
      <c r="S11" s="62"/>
      <c r="T11" s="62"/>
      <c r="U11" s="62"/>
      <c r="V11" s="62"/>
      <c r="W11" s="62"/>
      <c r="X11" s="62"/>
      <c r="Y11" s="62"/>
      <c r="Z11" s="62"/>
      <c r="AA11" s="97"/>
      <c r="AB11" s="96"/>
      <c r="AC11" s="98" t="str">
        <f t="shared" ref="AC11:AC14" si="0">IF(E11="","",E11)</f>
        <v/>
      </c>
    </row>
    <row r="12" spans="2:43" ht="24">
      <c r="B12" s="63" t="str">
        <f>".3"</f>
        <v>.3</v>
      </c>
      <c r="C12" s="64" t="s">
        <v>89</v>
      </c>
      <c r="D12" s="65"/>
      <c r="E12" s="66"/>
      <c r="G12" s="144"/>
      <c r="H12" s="145"/>
      <c r="I12" s="145"/>
      <c r="J12" s="145"/>
      <c r="K12" s="146"/>
      <c r="L12" s="62"/>
      <c r="M12" s="62"/>
      <c r="N12" s="62"/>
      <c r="O12" s="62"/>
      <c r="P12" s="62"/>
      <c r="Q12" s="62"/>
      <c r="R12" s="62"/>
      <c r="S12" s="62"/>
      <c r="T12" s="62"/>
      <c r="U12" s="62"/>
      <c r="V12" s="62"/>
      <c r="W12" s="62"/>
      <c r="X12" s="62"/>
      <c r="Y12" s="62"/>
      <c r="Z12" s="62"/>
      <c r="AA12" s="97"/>
      <c r="AB12" s="96"/>
      <c r="AC12" s="98" t="str">
        <f t="shared" si="0"/>
        <v/>
      </c>
    </row>
    <row r="13" spans="2:43" ht="15">
      <c r="B13" s="63" t="str">
        <f>".4"</f>
        <v>.4</v>
      </c>
      <c r="C13" s="64" t="s">
        <v>90</v>
      </c>
      <c r="D13" s="65"/>
      <c r="E13" s="66"/>
      <c r="G13" s="144"/>
      <c r="H13" s="145"/>
      <c r="I13" s="145"/>
      <c r="J13" s="145"/>
      <c r="K13" s="146"/>
      <c r="L13" s="62"/>
      <c r="M13" s="62"/>
      <c r="N13" s="62"/>
      <c r="O13" s="62"/>
      <c r="P13" s="62"/>
      <c r="Q13" s="62"/>
      <c r="R13" s="62"/>
      <c r="S13" s="62"/>
      <c r="T13" s="62"/>
      <c r="U13" s="62"/>
      <c r="V13" s="62"/>
      <c r="W13" s="62"/>
      <c r="X13" s="62"/>
      <c r="Y13" s="62"/>
      <c r="Z13" s="62"/>
      <c r="AA13" s="97"/>
      <c r="AB13" s="96"/>
      <c r="AC13" s="98" t="str">
        <f t="shared" si="0"/>
        <v/>
      </c>
    </row>
    <row r="14" spans="2:43" ht="24">
      <c r="B14" s="63" t="str">
        <f>".5"</f>
        <v>.5</v>
      </c>
      <c r="C14" s="64" t="s">
        <v>91</v>
      </c>
      <c r="D14" s="65"/>
      <c r="E14" s="66"/>
      <c r="G14" s="144"/>
      <c r="H14" s="145"/>
      <c r="I14" s="145"/>
      <c r="J14" s="145"/>
      <c r="K14" s="146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97"/>
      <c r="AB14" s="96"/>
      <c r="AC14" s="98" t="str">
        <f t="shared" si="0"/>
        <v/>
      </c>
    </row>
    <row r="15" spans="2:43" ht="20.100000000000001" customHeight="1">
      <c r="B15" s="57" t="s">
        <v>52</v>
      </c>
      <c r="C15" s="58" t="s">
        <v>92</v>
      </c>
      <c r="D15" s="59"/>
      <c r="E15" s="60" t="str">
        <f>AC15</f>
        <v/>
      </c>
      <c r="G15" s="61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62"/>
      <c r="Z15" s="99"/>
      <c r="AA15" s="96">
        <v>5</v>
      </c>
      <c r="AB15" s="96">
        <f>ROUNDUP(AA15/2,0)</f>
        <v>3</v>
      </c>
      <c r="AC15" s="60" t="str">
        <f>IF(COUNTBLANK(AC16:AC20)=$AA15,"",IF((COUNTIF(AC16:AC20,"&gt;=2")&gt;=AB15),"Pass","Fail"))</f>
        <v/>
      </c>
      <c r="AD15" s="45" t="s">
        <v>252</v>
      </c>
    </row>
    <row r="16" spans="2:43" ht="24">
      <c r="B16" s="63" t="str">
        <f>".1"</f>
        <v>.1</v>
      </c>
      <c r="C16" s="64" t="s">
        <v>93</v>
      </c>
      <c r="D16" s="65"/>
      <c r="E16" s="66"/>
      <c r="G16" s="144"/>
      <c r="H16" s="145"/>
      <c r="I16" s="145"/>
      <c r="J16" s="145"/>
      <c r="K16" s="146"/>
      <c r="L16" s="62"/>
      <c r="M16" s="62"/>
      <c r="N16" s="62"/>
      <c r="O16" s="62"/>
      <c r="P16" s="62"/>
      <c r="Q16" s="62"/>
      <c r="R16" s="62"/>
      <c r="S16" s="62"/>
      <c r="T16" s="62"/>
      <c r="U16" s="62"/>
      <c r="V16" s="62"/>
      <c r="W16" s="62"/>
      <c r="X16" s="62"/>
      <c r="Y16" s="62"/>
      <c r="Z16" s="62"/>
      <c r="AA16" s="96"/>
      <c r="AB16" s="96"/>
      <c r="AC16" s="98" t="str">
        <f t="shared" ref="AC16:AC20" si="1">IF(E16="","",E16)</f>
        <v/>
      </c>
    </row>
    <row r="17" spans="2:30" ht="15">
      <c r="B17" s="63" t="str">
        <f>".2"</f>
        <v>.2</v>
      </c>
      <c r="C17" s="64" t="s">
        <v>94</v>
      </c>
      <c r="D17" s="65"/>
      <c r="E17" s="66"/>
      <c r="G17" s="144"/>
      <c r="H17" s="145"/>
      <c r="I17" s="145"/>
      <c r="J17" s="145"/>
      <c r="K17" s="146"/>
      <c r="L17" s="62"/>
      <c r="M17" s="62"/>
      <c r="N17" s="62"/>
      <c r="O17" s="62"/>
      <c r="P17" s="62"/>
      <c r="Q17" s="62"/>
      <c r="R17" s="62"/>
      <c r="S17" s="62"/>
      <c r="T17" s="62"/>
      <c r="U17" s="62"/>
      <c r="V17" s="62"/>
      <c r="W17" s="62"/>
      <c r="X17" s="62"/>
      <c r="Y17" s="62"/>
      <c r="Z17" s="62"/>
      <c r="AA17" s="96"/>
      <c r="AB17" s="96"/>
      <c r="AC17" s="98" t="str">
        <f t="shared" si="1"/>
        <v/>
      </c>
    </row>
    <row r="18" spans="2:30" ht="24">
      <c r="B18" s="63" t="str">
        <f>".3"</f>
        <v>.3</v>
      </c>
      <c r="C18" s="64" t="s">
        <v>95</v>
      </c>
      <c r="D18" s="65"/>
      <c r="E18" s="66"/>
      <c r="G18" s="144"/>
      <c r="H18" s="145"/>
      <c r="I18" s="145"/>
      <c r="J18" s="145"/>
      <c r="K18" s="146"/>
      <c r="L18" s="62"/>
      <c r="M18" s="62"/>
      <c r="N18" s="62"/>
      <c r="O18" s="62"/>
      <c r="P18" s="62"/>
      <c r="Q18" s="62"/>
      <c r="R18" s="62"/>
      <c r="S18" s="62"/>
      <c r="T18" s="62"/>
      <c r="U18" s="62"/>
      <c r="V18" s="62"/>
      <c r="W18" s="62"/>
      <c r="X18" s="62"/>
      <c r="Y18" s="62"/>
      <c r="Z18" s="62"/>
      <c r="AA18" s="96"/>
      <c r="AB18" s="96"/>
      <c r="AC18" s="98" t="str">
        <f t="shared" si="1"/>
        <v/>
      </c>
    </row>
    <row r="19" spans="2:30" ht="24">
      <c r="B19" s="63" t="str">
        <f>".4"</f>
        <v>.4</v>
      </c>
      <c r="C19" s="64" t="s">
        <v>96</v>
      </c>
      <c r="D19" s="65"/>
      <c r="E19" s="66"/>
      <c r="G19" s="144"/>
      <c r="H19" s="145"/>
      <c r="I19" s="145"/>
      <c r="J19" s="145"/>
      <c r="K19" s="146"/>
      <c r="L19" s="62"/>
      <c r="M19" s="62"/>
      <c r="N19" s="62"/>
      <c r="O19" s="62"/>
      <c r="P19" s="62"/>
      <c r="Q19" s="62"/>
      <c r="R19" s="62"/>
      <c r="S19" s="62"/>
      <c r="T19" s="62"/>
      <c r="U19" s="62"/>
      <c r="V19" s="62"/>
      <c r="W19" s="62"/>
      <c r="X19" s="62"/>
      <c r="Y19" s="62"/>
      <c r="Z19" s="62"/>
      <c r="AA19" s="96"/>
      <c r="AB19" s="96"/>
      <c r="AC19" s="98" t="str">
        <f t="shared" si="1"/>
        <v/>
      </c>
    </row>
    <row r="20" spans="2:30" ht="24">
      <c r="B20" s="63" t="str">
        <f>".5"</f>
        <v>.5</v>
      </c>
      <c r="C20" s="64" t="s">
        <v>97</v>
      </c>
      <c r="D20" s="65"/>
      <c r="E20" s="66"/>
      <c r="G20" s="144"/>
      <c r="H20" s="145"/>
      <c r="I20" s="145"/>
      <c r="J20" s="145"/>
      <c r="K20" s="146"/>
      <c r="L20" s="62"/>
      <c r="M20" s="62"/>
      <c r="N20" s="62"/>
      <c r="O20" s="62"/>
      <c r="P20" s="62"/>
      <c r="Q20" s="62"/>
      <c r="R20" s="62"/>
      <c r="S20" s="62"/>
      <c r="T20" s="62"/>
      <c r="U20" s="62"/>
      <c r="V20" s="62"/>
      <c r="W20" s="62"/>
      <c r="X20" s="62"/>
      <c r="Y20" s="62"/>
      <c r="Z20" s="62"/>
      <c r="AA20" s="96"/>
      <c r="AB20" s="96"/>
      <c r="AC20" s="98" t="str">
        <f t="shared" si="1"/>
        <v/>
      </c>
    </row>
    <row r="21" spans="2:30" ht="20.100000000000001" customHeight="1">
      <c r="B21" s="57" t="s">
        <v>53</v>
      </c>
      <c r="C21" s="58" t="s">
        <v>98</v>
      </c>
      <c r="D21" s="59"/>
      <c r="E21" s="60" t="str">
        <f>AC21</f>
        <v/>
      </c>
      <c r="G21" s="61"/>
      <c r="H21" s="62"/>
      <c r="I21" s="62"/>
      <c r="J21" s="62"/>
      <c r="K21" s="62"/>
      <c r="L21" s="62"/>
      <c r="M21" s="62"/>
      <c r="N21" s="62"/>
      <c r="O21" s="62"/>
      <c r="P21" s="62"/>
      <c r="Q21" s="62"/>
      <c r="R21" s="62"/>
      <c r="S21" s="62"/>
      <c r="T21" s="62"/>
      <c r="U21" s="62"/>
      <c r="V21" s="62"/>
      <c r="W21" s="62"/>
      <c r="X21" s="62"/>
      <c r="Y21" s="62"/>
      <c r="Z21" s="62"/>
      <c r="AA21" s="96">
        <v>6</v>
      </c>
      <c r="AB21" s="96">
        <f>ROUNDUP(AA21/2,0)</f>
        <v>3</v>
      </c>
      <c r="AC21" s="60" t="str">
        <f>IF(COUNTBLANK(AC22:AC27)=$AA21,"",IF((COUNTIF(AC22:AC27,"&gt;=2")&gt;=AB21),"Pass","Fail"))</f>
        <v/>
      </c>
      <c r="AD21" s="45" t="s">
        <v>253</v>
      </c>
    </row>
    <row r="22" spans="2:30" ht="24">
      <c r="B22" s="63" t="str">
        <f>".1"</f>
        <v>.1</v>
      </c>
      <c r="C22" s="64" t="s">
        <v>99</v>
      </c>
      <c r="D22" s="65"/>
      <c r="E22" s="66"/>
      <c r="G22" s="144"/>
      <c r="H22" s="145"/>
      <c r="I22" s="145"/>
      <c r="J22" s="145"/>
      <c r="K22" s="146"/>
      <c r="L22" s="62"/>
      <c r="M22" s="62"/>
      <c r="N22" s="62"/>
      <c r="O22" s="62"/>
      <c r="P22" s="62"/>
      <c r="Q22" s="62"/>
      <c r="R22" s="62"/>
      <c r="S22" s="62"/>
      <c r="T22" s="62"/>
      <c r="U22" s="62"/>
      <c r="V22" s="62"/>
      <c r="W22" s="62"/>
      <c r="X22" s="62"/>
      <c r="Y22" s="62"/>
      <c r="Z22" s="62"/>
      <c r="AA22" s="96"/>
      <c r="AB22" s="96"/>
      <c r="AC22" s="98" t="str">
        <f t="shared" ref="AC22:AC27" si="2">IF(E22="","",E22)</f>
        <v/>
      </c>
    </row>
    <row r="23" spans="2:30" ht="36">
      <c r="B23" s="63" t="str">
        <f>".2"</f>
        <v>.2</v>
      </c>
      <c r="C23" s="64" t="s">
        <v>100</v>
      </c>
      <c r="D23" s="65"/>
      <c r="E23" s="66"/>
      <c r="G23" s="144"/>
      <c r="H23" s="145"/>
      <c r="I23" s="145"/>
      <c r="J23" s="145"/>
      <c r="K23" s="146"/>
      <c r="L23" s="62"/>
      <c r="M23" s="62"/>
      <c r="N23" s="62"/>
      <c r="O23" s="62"/>
      <c r="P23" s="62"/>
      <c r="Q23" s="62"/>
      <c r="R23" s="62"/>
      <c r="S23" s="62"/>
      <c r="T23" s="62"/>
      <c r="U23" s="62"/>
      <c r="V23" s="62"/>
      <c r="W23" s="62"/>
      <c r="X23" s="62"/>
      <c r="Y23" s="62"/>
      <c r="Z23" s="62"/>
      <c r="AA23" s="96"/>
      <c r="AB23" s="96"/>
      <c r="AC23" s="98" t="str">
        <f t="shared" si="2"/>
        <v/>
      </c>
    </row>
    <row r="24" spans="2:30" ht="24">
      <c r="B24" s="63" t="str">
        <f>".3"</f>
        <v>.3</v>
      </c>
      <c r="C24" s="64" t="s">
        <v>101</v>
      </c>
      <c r="D24" s="65"/>
      <c r="E24" s="66"/>
      <c r="G24" s="144"/>
      <c r="H24" s="145"/>
      <c r="I24" s="145"/>
      <c r="J24" s="145"/>
      <c r="K24" s="146"/>
      <c r="L24" s="62"/>
      <c r="M24" s="62"/>
      <c r="N24" s="62"/>
      <c r="O24" s="62"/>
      <c r="P24" s="62"/>
      <c r="Q24" s="62"/>
      <c r="R24" s="62"/>
      <c r="S24" s="62"/>
      <c r="T24" s="62"/>
      <c r="U24" s="62"/>
      <c r="V24" s="62"/>
      <c r="W24" s="62"/>
      <c r="X24" s="62"/>
      <c r="Y24" s="62"/>
      <c r="Z24" s="62"/>
      <c r="AA24" s="96"/>
      <c r="AB24" s="96"/>
      <c r="AC24" s="98" t="str">
        <f t="shared" si="2"/>
        <v/>
      </c>
    </row>
    <row r="25" spans="2:30" ht="24">
      <c r="B25" s="63" t="str">
        <f>".4"</f>
        <v>.4</v>
      </c>
      <c r="C25" s="64" t="s">
        <v>102</v>
      </c>
      <c r="D25" s="65"/>
      <c r="E25" s="66"/>
      <c r="G25" s="144"/>
      <c r="H25" s="145"/>
      <c r="I25" s="145"/>
      <c r="J25" s="145"/>
      <c r="K25" s="146"/>
      <c r="L25" s="62"/>
      <c r="M25" s="62"/>
      <c r="N25" s="62"/>
      <c r="O25" s="62"/>
      <c r="P25" s="62"/>
      <c r="Q25" s="62"/>
      <c r="R25" s="62"/>
      <c r="S25" s="62"/>
      <c r="T25" s="62"/>
      <c r="U25" s="62"/>
      <c r="V25" s="62"/>
      <c r="W25" s="62"/>
      <c r="X25" s="62"/>
      <c r="Y25" s="62"/>
      <c r="Z25" s="62"/>
      <c r="AA25" s="96"/>
      <c r="AB25" s="96"/>
      <c r="AC25" s="98" t="str">
        <f t="shared" si="2"/>
        <v/>
      </c>
    </row>
    <row r="26" spans="2:30" ht="24">
      <c r="B26" s="63" t="str">
        <f>".5"</f>
        <v>.5</v>
      </c>
      <c r="C26" s="64" t="s">
        <v>103</v>
      </c>
      <c r="D26" s="65"/>
      <c r="E26" s="66"/>
      <c r="G26" s="144"/>
      <c r="H26" s="145"/>
      <c r="I26" s="145"/>
      <c r="J26" s="145"/>
      <c r="K26" s="146"/>
      <c r="L26" s="62"/>
      <c r="M26" s="62"/>
      <c r="N26" s="62"/>
      <c r="O26" s="62"/>
      <c r="P26" s="62"/>
      <c r="Q26" s="62"/>
      <c r="R26" s="62"/>
      <c r="S26" s="62"/>
      <c r="T26" s="62"/>
      <c r="U26" s="62"/>
      <c r="V26" s="62"/>
      <c r="W26" s="62"/>
      <c r="X26" s="62"/>
      <c r="Y26" s="62"/>
      <c r="Z26" s="62"/>
      <c r="AA26" s="96"/>
      <c r="AB26" s="96"/>
      <c r="AC26" s="98" t="str">
        <f t="shared" si="2"/>
        <v/>
      </c>
    </row>
    <row r="27" spans="2:30" ht="24">
      <c r="B27" s="63" t="str">
        <f>".6"</f>
        <v>.6</v>
      </c>
      <c r="C27" s="64" t="s">
        <v>104</v>
      </c>
      <c r="D27" s="65"/>
      <c r="E27" s="66"/>
      <c r="G27" s="144"/>
      <c r="H27" s="145"/>
      <c r="I27" s="145"/>
      <c r="J27" s="145"/>
      <c r="K27" s="146"/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62"/>
      <c r="W27" s="62"/>
      <c r="X27" s="62"/>
      <c r="Y27" s="62"/>
      <c r="Z27" s="62"/>
      <c r="AA27" s="96"/>
      <c r="AB27" s="96"/>
      <c r="AC27" s="98" t="str">
        <f t="shared" si="2"/>
        <v/>
      </c>
      <c r="AD27" s="45" t="s">
        <v>254</v>
      </c>
    </row>
    <row r="28" spans="2:30" ht="20.100000000000001" customHeight="1">
      <c r="B28" s="57" t="s">
        <v>54</v>
      </c>
      <c r="C28" s="58" t="s">
        <v>105</v>
      </c>
      <c r="D28" s="59"/>
      <c r="E28" s="60" t="str">
        <f>AC28</f>
        <v/>
      </c>
      <c r="G28" s="61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62"/>
      <c r="S28" s="62"/>
      <c r="T28" s="62"/>
      <c r="U28" s="62"/>
      <c r="V28" s="62"/>
      <c r="W28" s="62"/>
      <c r="X28" s="62"/>
      <c r="Y28" s="62"/>
      <c r="Z28" s="62"/>
      <c r="AA28" s="96">
        <v>3</v>
      </c>
      <c r="AB28" s="96">
        <f>ROUNDUP(AA28/2,0)</f>
        <v>2</v>
      </c>
      <c r="AC28" s="60" t="str">
        <f>IF(COUNTBLANK(AC29:AC31)=$AA28,"",IF((COUNTIF(AC29:AC31,"&gt;=2")&gt;=AB28),"Pass","Fail"))</f>
        <v/>
      </c>
    </row>
    <row r="29" spans="2:30" ht="24">
      <c r="B29" s="63" t="str">
        <f>".1"</f>
        <v>.1</v>
      </c>
      <c r="C29" s="64" t="s">
        <v>106</v>
      </c>
      <c r="D29" s="65"/>
      <c r="E29" s="66"/>
      <c r="G29" s="144"/>
      <c r="H29" s="145"/>
      <c r="I29" s="145"/>
      <c r="J29" s="145"/>
      <c r="K29" s="146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2"/>
      <c r="W29" s="62"/>
      <c r="X29" s="62"/>
      <c r="Y29" s="62"/>
      <c r="Z29" s="62"/>
      <c r="AA29" s="96"/>
      <c r="AB29" s="96"/>
      <c r="AC29" s="98" t="str">
        <f t="shared" ref="AC29:AC31" si="3">IF(E29="","",E29)</f>
        <v/>
      </c>
    </row>
    <row r="30" spans="2:30" ht="24">
      <c r="B30" s="63" t="str">
        <f>".2"</f>
        <v>.2</v>
      </c>
      <c r="C30" s="64" t="s">
        <v>107</v>
      </c>
      <c r="D30" s="65"/>
      <c r="E30" s="66"/>
      <c r="G30" s="144"/>
      <c r="H30" s="145"/>
      <c r="I30" s="145"/>
      <c r="J30" s="145"/>
      <c r="K30" s="146"/>
      <c r="L30" s="62"/>
      <c r="M30" s="62"/>
      <c r="N30" s="62"/>
      <c r="O30" s="62"/>
      <c r="P30" s="62"/>
      <c r="Q30" s="62"/>
      <c r="R30" s="62"/>
      <c r="S30" s="62"/>
      <c r="T30" s="62"/>
      <c r="U30" s="62"/>
      <c r="V30" s="62"/>
      <c r="W30" s="62"/>
      <c r="X30" s="62"/>
      <c r="Y30" s="62"/>
      <c r="Z30" s="62"/>
      <c r="AA30" s="96"/>
      <c r="AB30" s="96"/>
      <c r="AC30" s="98" t="str">
        <f t="shared" si="3"/>
        <v/>
      </c>
    </row>
    <row r="31" spans="2:30" ht="24">
      <c r="B31" s="63" t="str">
        <f>".3"</f>
        <v>.3</v>
      </c>
      <c r="C31" s="64" t="s">
        <v>108</v>
      </c>
      <c r="D31" s="65"/>
      <c r="E31" s="66"/>
      <c r="G31" s="144"/>
      <c r="H31" s="145"/>
      <c r="I31" s="145"/>
      <c r="J31" s="145"/>
      <c r="K31" s="146"/>
      <c r="L31" s="62"/>
      <c r="M31" s="62"/>
      <c r="N31" s="62"/>
      <c r="O31" s="62"/>
      <c r="P31" s="62"/>
      <c r="Q31" s="62"/>
      <c r="R31" s="62"/>
      <c r="S31" s="62"/>
      <c r="T31" s="62"/>
      <c r="U31" s="62"/>
      <c r="V31" s="62"/>
      <c r="W31" s="62"/>
      <c r="X31" s="62"/>
      <c r="Y31" s="62"/>
      <c r="Z31" s="62"/>
      <c r="AA31" s="96"/>
      <c r="AB31" s="96"/>
      <c r="AC31" s="98" t="str">
        <f t="shared" si="3"/>
        <v/>
      </c>
    </row>
    <row r="32" spans="2:30" ht="20.100000000000001" customHeight="1">
      <c r="B32" s="57" t="s">
        <v>55</v>
      </c>
      <c r="C32" s="58" t="s">
        <v>109</v>
      </c>
      <c r="D32" s="59"/>
      <c r="E32" s="60" t="str">
        <f>AC32</f>
        <v/>
      </c>
      <c r="G32" s="61"/>
      <c r="H32" s="62"/>
      <c r="I32" s="62"/>
      <c r="J32" s="62"/>
      <c r="K32" s="62"/>
      <c r="L32" s="62"/>
      <c r="M32" s="62"/>
      <c r="N32" s="62"/>
      <c r="O32" s="62"/>
      <c r="P32" s="62"/>
      <c r="Q32" s="62"/>
      <c r="R32" s="62"/>
      <c r="S32" s="62"/>
      <c r="T32" s="62"/>
      <c r="U32" s="62"/>
      <c r="V32" s="62"/>
      <c r="W32" s="62"/>
      <c r="X32" s="62"/>
      <c r="Y32" s="62"/>
      <c r="Z32" s="62"/>
      <c r="AA32" s="96">
        <v>3</v>
      </c>
      <c r="AB32" s="96">
        <f>ROUNDUP(AA32/2,0)</f>
        <v>2</v>
      </c>
      <c r="AC32" s="60" t="str">
        <f>IF(COUNTBLANK(AC33:AC35)=$AA32,"",IF((COUNTIF(AC33:AC35,"&gt;=2")&gt;=AB32),"Pass","Fail"))</f>
        <v/>
      </c>
    </row>
    <row r="33" spans="2:29" ht="24">
      <c r="B33" s="63" t="str">
        <f>".1"</f>
        <v>.1</v>
      </c>
      <c r="C33" s="64" t="s">
        <v>110</v>
      </c>
      <c r="D33" s="65"/>
      <c r="E33" s="66"/>
      <c r="G33" s="144"/>
      <c r="H33" s="145"/>
      <c r="I33" s="145"/>
      <c r="J33" s="145"/>
      <c r="K33" s="146"/>
      <c r="L33" s="62"/>
      <c r="M33" s="62"/>
      <c r="N33" s="62"/>
      <c r="O33" s="62"/>
      <c r="P33" s="62"/>
      <c r="Q33" s="62"/>
      <c r="R33" s="62"/>
      <c r="S33" s="62"/>
      <c r="T33" s="62"/>
      <c r="U33" s="62"/>
      <c r="V33" s="62"/>
      <c r="W33" s="62"/>
      <c r="X33" s="62"/>
      <c r="Y33" s="62"/>
      <c r="Z33" s="62"/>
      <c r="AA33" s="96"/>
      <c r="AB33" s="96"/>
      <c r="AC33" s="98" t="str">
        <f t="shared" ref="AC33:AC35" si="4">IF(E33="","",E33)</f>
        <v/>
      </c>
    </row>
    <row r="34" spans="2:29" ht="24">
      <c r="B34" s="63" t="str">
        <f>".2"</f>
        <v>.2</v>
      </c>
      <c r="C34" s="64" t="s">
        <v>111</v>
      </c>
      <c r="D34" s="65"/>
      <c r="E34" s="66"/>
      <c r="G34" s="144"/>
      <c r="H34" s="145"/>
      <c r="I34" s="145"/>
      <c r="J34" s="145"/>
      <c r="K34" s="146"/>
      <c r="L34" s="62"/>
      <c r="M34" s="62"/>
      <c r="N34" s="62"/>
      <c r="O34" s="62"/>
      <c r="P34" s="62"/>
      <c r="Q34" s="62"/>
      <c r="R34" s="62"/>
      <c r="S34" s="62"/>
      <c r="T34" s="62"/>
      <c r="U34" s="62"/>
      <c r="V34" s="62"/>
      <c r="W34" s="62"/>
      <c r="X34" s="62"/>
      <c r="Y34" s="62"/>
      <c r="Z34" s="62"/>
      <c r="AA34" s="96"/>
      <c r="AB34" s="96"/>
      <c r="AC34" s="98" t="str">
        <f t="shared" si="4"/>
        <v/>
      </c>
    </row>
    <row r="35" spans="2:29" ht="24">
      <c r="B35" s="63" t="str">
        <f>".3"</f>
        <v>.3</v>
      </c>
      <c r="C35" s="64" t="s">
        <v>112</v>
      </c>
      <c r="D35" s="65"/>
      <c r="E35" s="66"/>
      <c r="G35" s="144"/>
      <c r="H35" s="145"/>
      <c r="I35" s="145"/>
      <c r="J35" s="145"/>
      <c r="K35" s="146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2"/>
      <c r="W35" s="62"/>
      <c r="X35" s="62"/>
      <c r="Y35" s="62"/>
      <c r="Z35" s="62"/>
      <c r="AA35" s="96"/>
      <c r="AB35" s="96"/>
      <c r="AC35" s="98" t="str">
        <f t="shared" si="4"/>
        <v/>
      </c>
    </row>
    <row r="36" spans="2:29" ht="30" customHeight="1">
      <c r="C36" s="67"/>
      <c r="D36" s="56"/>
      <c r="E36" s="68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6"/>
      <c r="V36" s="46"/>
      <c r="W36" s="46"/>
      <c r="X36" s="46"/>
      <c r="Y36" s="46"/>
      <c r="Z36" s="46"/>
      <c r="AA36" s="56"/>
      <c r="AB36" s="56"/>
      <c r="AC36" s="56"/>
    </row>
    <row r="37" spans="2:29" ht="30" customHeight="1">
      <c r="C37" s="69" t="s">
        <v>21</v>
      </c>
      <c r="D37" s="56"/>
      <c r="E37" s="70"/>
      <c r="H37" s="46"/>
      <c r="I37" s="46"/>
      <c r="J37" s="46"/>
      <c r="K37" s="46"/>
      <c r="L37" s="46"/>
      <c r="M37" s="46"/>
      <c r="N37" s="46"/>
      <c r="O37" s="46"/>
      <c r="P37" s="46"/>
      <c r="Q37" s="46"/>
      <c r="R37" s="46"/>
      <c r="S37" s="46"/>
      <c r="T37" s="46"/>
      <c r="U37" s="46"/>
      <c r="V37" s="46"/>
      <c r="W37" s="46"/>
      <c r="X37" s="46"/>
      <c r="Y37" s="46"/>
      <c r="Z37" s="46"/>
      <c r="AA37" s="55"/>
      <c r="AB37" s="55"/>
      <c r="AC37" s="56"/>
    </row>
    <row r="38" spans="2:29" ht="20.100000000000001" customHeight="1">
      <c r="B38" s="57" t="s">
        <v>56</v>
      </c>
      <c r="C38" s="58" t="s">
        <v>113</v>
      </c>
      <c r="D38" s="59"/>
      <c r="E38" s="60" t="str">
        <f>AC38</f>
        <v/>
      </c>
      <c r="G38" s="61"/>
      <c r="H38" s="62"/>
      <c r="I38" s="62"/>
      <c r="J38" s="62"/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2"/>
      <c r="W38" s="62"/>
      <c r="X38" s="62"/>
      <c r="Y38" s="62"/>
      <c r="Z38" s="62"/>
      <c r="AA38" s="96">
        <v>5</v>
      </c>
      <c r="AB38" s="96">
        <f>ROUNDUP(AA38/2,0)</f>
        <v>3</v>
      </c>
      <c r="AC38" s="60" t="str">
        <f>IF(COUNTBLANK(AC39:AC43)=$AA38,"",IF((COUNTIF(AC39:AC43,"&gt;=2")&gt;=AB38),"Pass","Fail"))</f>
        <v/>
      </c>
    </row>
    <row r="39" spans="2:29" ht="24">
      <c r="B39" s="63" t="str">
        <f>".1"</f>
        <v>.1</v>
      </c>
      <c r="C39" s="64" t="s">
        <v>114</v>
      </c>
      <c r="D39" s="65"/>
      <c r="E39" s="66"/>
      <c r="G39" s="144"/>
      <c r="H39" s="145"/>
      <c r="I39" s="145"/>
      <c r="J39" s="145"/>
      <c r="K39" s="146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2"/>
      <c r="W39" s="62"/>
      <c r="X39" s="62"/>
      <c r="Y39" s="62"/>
      <c r="Z39" s="62"/>
      <c r="AA39" s="96"/>
      <c r="AB39" s="96"/>
      <c r="AC39" s="98" t="str">
        <f t="shared" ref="AC39:AC43" si="5">IF(E39="","",E39)</f>
        <v/>
      </c>
    </row>
    <row r="40" spans="2:29" ht="24">
      <c r="B40" s="63" t="str">
        <f>".2"</f>
        <v>.2</v>
      </c>
      <c r="C40" s="64" t="s">
        <v>115</v>
      </c>
      <c r="D40" s="65"/>
      <c r="E40" s="66"/>
      <c r="G40" s="144"/>
      <c r="H40" s="145"/>
      <c r="I40" s="145"/>
      <c r="J40" s="145"/>
      <c r="K40" s="146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2"/>
      <c r="W40" s="62"/>
      <c r="X40" s="62"/>
      <c r="Y40" s="62"/>
      <c r="Z40" s="62"/>
      <c r="AA40" s="96"/>
      <c r="AB40" s="96"/>
      <c r="AC40" s="98" t="str">
        <f t="shared" si="5"/>
        <v/>
      </c>
    </row>
    <row r="41" spans="2:29" ht="24">
      <c r="B41" s="63" t="str">
        <f>".3"</f>
        <v>.3</v>
      </c>
      <c r="C41" s="64" t="s">
        <v>116</v>
      </c>
      <c r="D41" s="65"/>
      <c r="E41" s="66"/>
      <c r="G41" s="144"/>
      <c r="H41" s="145"/>
      <c r="I41" s="145"/>
      <c r="J41" s="145"/>
      <c r="K41" s="146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2"/>
      <c r="W41" s="62"/>
      <c r="X41" s="62"/>
      <c r="Y41" s="62"/>
      <c r="Z41" s="62"/>
      <c r="AA41" s="96"/>
      <c r="AB41" s="96"/>
      <c r="AC41" s="98" t="str">
        <f t="shared" si="5"/>
        <v/>
      </c>
    </row>
    <row r="42" spans="2:29" ht="24">
      <c r="B42" s="63" t="str">
        <f>".4"</f>
        <v>.4</v>
      </c>
      <c r="C42" s="64" t="s">
        <v>117</v>
      </c>
      <c r="D42" s="65"/>
      <c r="E42" s="66"/>
      <c r="G42" s="144"/>
      <c r="H42" s="145"/>
      <c r="I42" s="145"/>
      <c r="J42" s="145"/>
      <c r="K42" s="146"/>
      <c r="L42" s="62"/>
      <c r="M42" s="62"/>
      <c r="N42" s="62"/>
      <c r="O42" s="62"/>
      <c r="P42" s="62"/>
      <c r="Q42" s="62"/>
      <c r="R42" s="62"/>
      <c r="S42" s="62"/>
      <c r="T42" s="62"/>
      <c r="U42" s="62"/>
      <c r="V42" s="62"/>
      <c r="W42" s="62"/>
      <c r="X42" s="62"/>
      <c r="Y42" s="62"/>
      <c r="Z42" s="62"/>
      <c r="AA42" s="96"/>
      <c r="AB42" s="96"/>
      <c r="AC42" s="98" t="str">
        <f t="shared" si="5"/>
        <v/>
      </c>
    </row>
    <row r="43" spans="2:29" ht="24">
      <c r="B43" s="63" t="str">
        <f>".5"</f>
        <v>.5</v>
      </c>
      <c r="C43" s="64" t="s">
        <v>118</v>
      </c>
      <c r="D43" s="65"/>
      <c r="E43" s="66"/>
      <c r="G43" s="144"/>
      <c r="H43" s="145"/>
      <c r="I43" s="145"/>
      <c r="J43" s="145"/>
      <c r="K43" s="146"/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2"/>
      <c r="W43" s="62"/>
      <c r="X43" s="62"/>
      <c r="Y43" s="62"/>
      <c r="Z43" s="62"/>
      <c r="AA43" s="96"/>
      <c r="AB43" s="96"/>
      <c r="AC43" s="98" t="str">
        <f t="shared" si="5"/>
        <v/>
      </c>
    </row>
    <row r="44" spans="2:29" ht="20.100000000000001" customHeight="1">
      <c r="B44" s="57" t="s">
        <v>57</v>
      </c>
      <c r="C44" s="58" t="s">
        <v>119</v>
      </c>
      <c r="D44" s="71" t="str">
        <f>IF(COUNTBLANK(D45:D49)=$AA44,"",IF((COUNTIF(D45:D49,"&gt;=4")/$AA44*100)&gt;=50,"Pass","Fail"))</f>
        <v/>
      </c>
      <c r="E44" s="60" t="str">
        <f>AC44</f>
        <v/>
      </c>
      <c r="G44" s="61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2"/>
      <c r="W44" s="62"/>
      <c r="X44" s="62"/>
      <c r="Y44" s="62"/>
      <c r="Z44" s="62"/>
      <c r="AA44" s="96">
        <v>5</v>
      </c>
      <c r="AB44" s="96">
        <f>ROUNDUP(AA44/2,0)</f>
        <v>3</v>
      </c>
      <c r="AC44" s="60" t="str">
        <f>IF(COUNTBLANK(AC45:AC49)=$AA44,"",IF((COUNTIF(AC45:AC49,"&gt;=2")&gt;=AB44),"Pass","Fail"))</f>
        <v/>
      </c>
    </row>
    <row r="45" spans="2:29" ht="24">
      <c r="B45" s="63" t="str">
        <f>".1"</f>
        <v>.1</v>
      </c>
      <c r="C45" s="64" t="s">
        <v>120</v>
      </c>
      <c r="D45" s="65"/>
      <c r="E45" s="66"/>
      <c r="G45" s="144"/>
      <c r="H45" s="145"/>
      <c r="I45" s="145"/>
      <c r="J45" s="145"/>
      <c r="K45" s="146"/>
      <c r="L45" s="62"/>
      <c r="M45" s="62"/>
      <c r="N45" s="62"/>
      <c r="O45" s="62"/>
      <c r="P45" s="62"/>
      <c r="Q45" s="62"/>
      <c r="R45" s="62"/>
      <c r="S45" s="62"/>
      <c r="T45" s="62"/>
      <c r="U45" s="62"/>
      <c r="V45" s="62"/>
      <c r="W45" s="62"/>
      <c r="X45" s="62"/>
      <c r="Y45" s="62"/>
      <c r="Z45" s="62"/>
      <c r="AA45" s="96"/>
      <c r="AB45" s="96"/>
      <c r="AC45" s="98" t="str">
        <f t="shared" ref="AC45:AC49" si="6">IF(E45="","",E45)</f>
        <v/>
      </c>
    </row>
    <row r="46" spans="2:29" ht="15">
      <c r="B46" s="63" t="str">
        <f>".2"</f>
        <v>.2</v>
      </c>
      <c r="C46" s="64" t="s">
        <v>121</v>
      </c>
      <c r="D46" s="65"/>
      <c r="E46" s="66"/>
      <c r="G46" s="144"/>
      <c r="H46" s="145"/>
      <c r="I46" s="145"/>
      <c r="J46" s="145"/>
      <c r="K46" s="146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2"/>
      <c r="W46" s="62"/>
      <c r="X46" s="62"/>
      <c r="Y46" s="62"/>
      <c r="Z46" s="62"/>
      <c r="AA46" s="96"/>
      <c r="AB46" s="96"/>
      <c r="AC46" s="98" t="str">
        <f t="shared" si="6"/>
        <v/>
      </c>
    </row>
    <row r="47" spans="2:29" ht="15">
      <c r="B47" s="63" t="str">
        <f>".3"</f>
        <v>.3</v>
      </c>
      <c r="C47" s="64" t="s">
        <v>122</v>
      </c>
      <c r="D47" s="65"/>
      <c r="E47" s="66"/>
      <c r="G47" s="144"/>
      <c r="H47" s="145"/>
      <c r="I47" s="145"/>
      <c r="J47" s="145"/>
      <c r="K47" s="146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2"/>
      <c r="W47" s="62"/>
      <c r="X47" s="62"/>
      <c r="Y47" s="62"/>
      <c r="Z47" s="62"/>
      <c r="AA47" s="96"/>
      <c r="AB47" s="96"/>
      <c r="AC47" s="98" t="str">
        <f t="shared" si="6"/>
        <v/>
      </c>
    </row>
    <row r="48" spans="2:29" ht="24">
      <c r="B48" s="63" t="str">
        <f>".4"</f>
        <v>.4</v>
      </c>
      <c r="C48" s="64" t="s">
        <v>123</v>
      </c>
      <c r="D48" s="65"/>
      <c r="E48" s="66"/>
      <c r="G48" s="144"/>
      <c r="H48" s="145"/>
      <c r="I48" s="145"/>
      <c r="J48" s="145"/>
      <c r="K48" s="146"/>
      <c r="L48" s="62"/>
      <c r="M48" s="62"/>
      <c r="N48" s="62"/>
      <c r="O48" s="62"/>
      <c r="P48" s="62"/>
      <c r="Q48" s="62"/>
      <c r="R48" s="62"/>
      <c r="S48" s="62"/>
      <c r="T48" s="62"/>
      <c r="U48" s="62"/>
      <c r="V48" s="62"/>
      <c r="W48" s="62"/>
      <c r="X48" s="62"/>
      <c r="Y48" s="62"/>
      <c r="Z48" s="62"/>
      <c r="AA48" s="96"/>
      <c r="AB48" s="96"/>
      <c r="AC48" s="98" t="str">
        <f t="shared" si="6"/>
        <v/>
      </c>
    </row>
    <row r="49" spans="2:29" ht="24">
      <c r="B49" s="63" t="str">
        <f>".5"</f>
        <v>.5</v>
      </c>
      <c r="C49" s="64" t="s">
        <v>124</v>
      </c>
      <c r="D49" s="65"/>
      <c r="E49" s="66"/>
      <c r="G49" s="144"/>
      <c r="H49" s="145"/>
      <c r="I49" s="145"/>
      <c r="J49" s="145"/>
      <c r="K49" s="146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2"/>
      <c r="W49" s="62"/>
      <c r="X49" s="62"/>
      <c r="Y49" s="62"/>
      <c r="Z49" s="62"/>
      <c r="AA49" s="96"/>
      <c r="AB49" s="96"/>
      <c r="AC49" s="98" t="str">
        <f t="shared" si="6"/>
        <v/>
      </c>
    </row>
    <row r="50" spans="2:29" ht="20.100000000000001" customHeight="1">
      <c r="B50" s="57" t="s">
        <v>58</v>
      </c>
      <c r="C50" s="58" t="s">
        <v>125</v>
      </c>
      <c r="D50" s="59"/>
      <c r="E50" s="60" t="str">
        <f>AC50</f>
        <v/>
      </c>
      <c r="G50" s="61"/>
      <c r="H50" s="62"/>
      <c r="I50" s="62"/>
      <c r="J50" s="62"/>
      <c r="K50" s="62"/>
      <c r="L50" s="62"/>
      <c r="M50" s="62"/>
      <c r="N50" s="62"/>
      <c r="O50" s="62"/>
      <c r="P50" s="62"/>
      <c r="Q50" s="62"/>
      <c r="R50" s="62"/>
      <c r="S50" s="62"/>
      <c r="T50" s="62"/>
      <c r="U50" s="62"/>
      <c r="V50" s="62"/>
      <c r="W50" s="62"/>
      <c r="X50" s="62"/>
      <c r="Y50" s="62"/>
      <c r="Z50" s="99"/>
      <c r="AA50" s="96">
        <v>5</v>
      </c>
      <c r="AB50" s="96">
        <f>ROUNDUP(AA50/2,0)</f>
        <v>3</v>
      </c>
      <c r="AC50" s="60" t="str">
        <f>IF(COUNTBLANK(AC51:AC55)=$AA50,"",IF((COUNTIF(AC51:AC55,"&gt;=2")&gt;=AB50),"Pass","Fail"))</f>
        <v/>
      </c>
    </row>
    <row r="51" spans="2:29" ht="24">
      <c r="B51" s="63" t="str">
        <f>".1"</f>
        <v>.1</v>
      </c>
      <c r="C51" s="64" t="s">
        <v>126</v>
      </c>
      <c r="D51" s="65"/>
      <c r="E51" s="66"/>
      <c r="G51" s="144"/>
      <c r="H51" s="145"/>
      <c r="I51" s="145"/>
      <c r="J51" s="145"/>
      <c r="K51" s="146"/>
      <c r="L51" s="62"/>
      <c r="M51" s="62"/>
      <c r="N51" s="62"/>
      <c r="O51" s="62"/>
      <c r="P51" s="62"/>
      <c r="Q51" s="62"/>
      <c r="R51" s="62"/>
      <c r="S51" s="62"/>
      <c r="T51" s="62"/>
      <c r="U51" s="62"/>
      <c r="V51" s="62"/>
      <c r="W51" s="62"/>
      <c r="X51" s="62"/>
      <c r="Y51" s="62"/>
      <c r="Z51" s="62"/>
      <c r="AA51" s="96"/>
      <c r="AB51" s="96"/>
      <c r="AC51" s="98" t="str">
        <f t="shared" ref="AC51:AC55" si="7">IF(E51="","",E51)</f>
        <v/>
      </c>
    </row>
    <row r="52" spans="2:29" ht="15">
      <c r="B52" s="63" t="str">
        <f>".2"</f>
        <v>.2</v>
      </c>
      <c r="C52" s="64" t="s">
        <v>127</v>
      </c>
      <c r="D52" s="65"/>
      <c r="E52" s="66"/>
      <c r="G52" s="144"/>
      <c r="H52" s="145"/>
      <c r="I52" s="145"/>
      <c r="J52" s="145"/>
      <c r="K52" s="146"/>
      <c r="L52" s="62"/>
      <c r="M52" s="62"/>
      <c r="N52" s="62"/>
      <c r="O52" s="62"/>
      <c r="P52" s="62"/>
      <c r="Q52" s="62"/>
      <c r="R52" s="62"/>
      <c r="S52" s="62"/>
      <c r="T52" s="62"/>
      <c r="U52" s="62"/>
      <c r="V52" s="62"/>
      <c r="W52" s="62"/>
      <c r="X52" s="62"/>
      <c r="Y52" s="62"/>
      <c r="Z52" s="62"/>
      <c r="AA52" s="96"/>
      <c r="AB52" s="96"/>
      <c r="AC52" s="98" t="str">
        <f t="shared" si="7"/>
        <v/>
      </c>
    </row>
    <row r="53" spans="2:29" ht="36">
      <c r="B53" s="63" t="str">
        <f>".3"</f>
        <v>.3</v>
      </c>
      <c r="C53" s="64" t="s">
        <v>128</v>
      </c>
      <c r="D53" s="65"/>
      <c r="E53" s="66"/>
      <c r="G53" s="144"/>
      <c r="H53" s="145"/>
      <c r="I53" s="145"/>
      <c r="J53" s="145"/>
      <c r="K53" s="146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2"/>
      <c r="W53" s="62"/>
      <c r="X53" s="62"/>
      <c r="Y53" s="62"/>
      <c r="Z53" s="62"/>
      <c r="AA53" s="96"/>
      <c r="AB53" s="96"/>
      <c r="AC53" s="98" t="str">
        <f t="shared" si="7"/>
        <v/>
      </c>
    </row>
    <row r="54" spans="2:29" ht="15">
      <c r="B54" s="63" t="str">
        <f>".4"</f>
        <v>.4</v>
      </c>
      <c r="C54" s="64" t="s">
        <v>129</v>
      </c>
      <c r="D54" s="65"/>
      <c r="E54" s="66"/>
      <c r="G54" s="144"/>
      <c r="H54" s="145"/>
      <c r="I54" s="145"/>
      <c r="J54" s="145"/>
      <c r="K54" s="146"/>
      <c r="L54" s="62"/>
      <c r="M54" s="62"/>
      <c r="N54" s="62"/>
      <c r="O54" s="62"/>
      <c r="P54" s="62"/>
      <c r="Q54" s="62"/>
      <c r="R54" s="62"/>
      <c r="S54" s="62"/>
      <c r="T54" s="62"/>
      <c r="U54" s="62"/>
      <c r="V54" s="62"/>
      <c r="W54" s="62"/>
      <c r="X54" s="62"/>
      <c r="Y54" s="62"/>
      <c r="Z54" s="62"/>
      <c r="AA54" s="96"/>
      <c r="AB54" s="96"/>
      <c r="AC54" s="98" t="str">
        <f t="shared" si="7"/>
        <v/>
      </c>
    </row>
    <row r="55" spans="2:29" ht="24">
      <c r="B55" s="63" t="str">
        <f>".5"</f>
        <v>.5</v>
      </c>
      <c r="C55" s="64" t="s">
        <v>130</v>
      </c>
      <c r="D55" s="65"/>
      <c r="E55" s="66"/>
      <c r="G55" s="144"/>
      <c r="H55" s="145"/>
      <c r="I55" s="145"/>
      <c r="J55" s="145"/>
      <c r="K55" s="146"/>
      <c r="L55" s="62"/>
      <c r="M55" s="62"/>
      <c r="N55" s="62"/>
      <c r="O55" s="62"/>
      <c r="P55" s="62"/>
      <c r="Q55" s="62"/>
      <c r="R55" s="62"/>
      <c r="S55" s="62"/>
      <c r="T55" s="62"/>
      <c r="U55" s="62"/>
      <c r="V55" s="62"/>
      <c r="W55" s="62"/>
      <c r="X55" s="62"/>
      <c r="Y55" s="62"/>
      <c r="Z55" s="62"/>
      <c r="AA55" s="96"/>
      <c r="AB55" s="96"/>
      <c r="AC55" s="98" t="str">
        <f t="shared" si="7"/>
        <v/>
      </c>
    </row>
    <row r="56" spans="2:29" ht="20.100000000000001" customHeight="1">
      <c r="B56" s="57" t="s">
        <v>59</v>
      </c>
      <c r="C56" s="58" t="s">
        <v>131</v>
      </c>
      <c r="D56" s="59"/>
      <c r="E56" s="60" t="str">
        <f>AC56</f>
        <v/>
      </c>
      <c r="G56" s="61"/>
      <c r="H56" s="62"/>
      <c r="I56" s="62"/>
      <c r="J56" s="62"/>
      <c r="K56" s="62"/>
      <c r="L56" s="62"/>
      <c r="M56" s="62"/>
      <c r="N56" s="62"/>
      <c r="O56" s="62"/>
      <c r="P56" s="62"/>
      <c r="Q56" s="62"/>
      <c r="R56" s="62"/>
      <c r="S56" s="62"/>
      <c r="T56" s="62"/>
      <c r="U56" s="62"/>
      <c r="V56" s="62"/>
      <c r="W56" s="62"/>
      <c r="X56" s="62"/>
      <c r="Y56" s="62"/>
      <c r="Z56" s="99"/>
      <c r="AA56" s="96">
        <v>5</v>
      </c>
      <c r="AB56" s="96">
        <f>ROUNDUP(AA56/2,0)</f>
        <v>3</v>
      </c>
      <c r="AC56" s="60" t="str">
        <f>IF(COUNTBLANK(AC57:AC61)=$AA56,"",IF((COUNTIF(AC57:AC61,"&gt;=2")&gt;=AB56),"Pass","Fail"))</f>
        <v/>
      </c>
    </row>
    <row r="57" spans="2:29" ht="24">
      <c r="B57" s="63" t="str">
        <f>".1"</f>
        <v>.1</v>
      </c>
      <c r="C57" s="64" t="s">
        <v>132</v>
      </c>
      <c r="D57" s="65"/>
      <c r="E57" s="66"/>
      <c r="G57" s="144"/>
      <c r="H57" s="145"/>
      <c r="I57" s="145"/>
      <c r="J57" s="145"/>
      <c r="K57" s="146"/>
      <c r="L57" s="62"/>
      <c r="M57" s="62"/>
      <c r="N57" s="62"/>
      <c r="O57" s="62"/>
      <c r="P57" s="62"/>
      <c r="Q57" s="62"/>
      <c r="R57" s="62"/>
      <c r="S57" s="62"/>
      <c r="T57" s="62"/>
      <c r="U57" s="62"/>
      <c r="V57" s="62"/>
      <c r="W57" s="62"/>
      <c r="X57" s="62"/>
      <c r="Y57" s="62"/>
      <c r="Z57" s="62"/>
      <c r="AA57" s="96"/>
      <c r="AB57" s="96"/>
      <c r="AC57" s="98" t="str">
        <f t="shared" ref="AC57:AC61" si="8">IF(E57="","",E57)</f>
        <v/>
      </c>
    </row>
    <row r="58" spans="2:29" ht="15">
      <c r="B58" s="63" t="str">
        <f>".2"</f>
        <v>.2</v>
      </c>
      <c r="C58" s="64" t="s">
        <v>133</v>
      </c>
      <c r="D58" s="65"/>
      <c r="E58" s="66"/>
      <c r="G58" s="144"/>
      <c r="H58" s="145"/>
      <c r="I58" s="145"/>
      <c r="J58" s="145"/>
      <c r="K58" s="146"/>
      <c r="L58" s="62"/>
      <c r="M58" s="62"/>
      <c r="N58" s="62"/>
      <c r="O58" s="62"/>
      <c r="P58" s="62"/>
      <c r="Q58" s="62"/>
      <c r="R58" s="62"/>
      <c r="S58" s="62"/>
      <c r="T58" s="62"/>
      <c r="U58" s="62"/>
      <c r="V58" s="62"/>
      <c r="W58" s="62"/>
      <c r="X58" s="62"/>
      <c r="Y58" s="62"/>
      <c r="Z58" s="62"/>
      <c r="AA58" s="96"/>
      <c r="AB58" s="96"/>
      <c r="AC58" s="98" t="str">
        <f t="shared" si="8"/>
        <v/>
      </c>
    </row>
    <row r="59" spans="2:29" ht="24">
      <c r="B59" s="63" t="str">
        <f>".3"</f>
        <v>.3</v>
      </c>
      <c r="C59" s="64" t="s">
        <v>134</v>
      </c>
      <c r="D59" s="65"/>
      <c r="E59" s="66"/>
      <c r="G59" s="144"/>
      <c r="H59" s="145"/>
      <c r="I59" s="145"/>
      <c r="J59" s="145"/>
      <c r="K59" s="146"/>
      <c r="L59" s="62"/>
      <c r="M59" s="62"/>
      <c r="N59" s="62"/>
      <c r="O59" s="62"/>
      <c r="P59" s="62"/>
      <c r="Q59" s="62"/>
      <c r="R59" s="62"/>
      <c r="S59" s="62"/>
      <c r="T59" s="62"/>
      <c r="U59" s="62"/>
      <c r="V59" s="62"/>
      <c r="W59" s="62"/>
      <c r="X59" s="62"/>
      <c r="Y59" s="62"/>
      <c r="Z59" s="62"/>
      <c r="AA59" s="96"/>
      <c r="AB59" s="96"/>
      <c r="AC59" s="98" t="str">
        <f t="shared" si="8"/>
        <v/>
      </c>
    </row>
    <row r="60" spans="2:29" ht="24">
      <c r="B60" s="63" t="str">
        <f>".4"</f>
        <v>.4</v>
      </c>
      <c r="C60" s="64" t="s">
        <v>135</v>
      </c>
      <c r="D60" s="65"/>
      <c r="E60" s="66"/>
      <c r="G60" s="144"/>
      <c r="H60" s="145"/>
      <c r="I60" s="145"/>
      <c r="J60" s="145"/>
      <c r="K60" s="146"/>
      <c r="L60" s="62"/>
      <c r="M60" s="62"/>
      <c r="N60" s="62"/>
      <c r="O60" s="62"/>
      <c r="P60" s="62"/>
      <c r="Q60" s="62"/>
      <c r="R60" s="62"/>
      <c r="S60" s="62"/>
      <c r="T60" s="62"/>
      <c r="U60" s="62"/>
      <c r="V60" s="62"/>
      <c r="W60" s="62"/>
      <c r="X60" s="62"/>
      <c r="Y60" s="62"/>
      <c r="Z60" s="62"/>
      <c r="AA60" s="96"/>
      <c r="AB60" s="96"/>
      <c r="AC60" s="98" t="str">
        <f t="shared" si="8"/>
        <v/>
      </c>
    </row>
    <row r="61" spans="2:29" ht="24">
      <c r="B61" s="63" t="str">
        <f>".5"</f>
        <v>.5</v>
      </c>
      <c r="C61" s="64" t="s">
        <v>136</v>
      </c>
      <c r="D61" s="65"/>
      <c r="E61" s="66"/>
      <c r="G61" s="144"/>
      <c r="H61" s="145"/>
      <c r="I61" s="145"/>
      <c r="J61" s="145"/>
      <c r="K61" s="146"/>
      <c r="L61" s="62"/>
      <c r="M61" s="62"/>
      <c r="N61" s="62"/>
      <c r="O61" s="62"/>
      <c r="P61" s="62"/>
      <c r="Q61" s="62"/>
      <c r="R61" s="62"/>
      <c r="S61" s="62"/>
      <c r="T61" s="62"/>
      <c r="U61" s="62"/>
      <c r="V61" s="62"/>
      <c r="W61" s="62"/>
      <c r="X61" s="62"/>
      <c r="Y61" s="62"/>
      <c r="Z61" s="62"/>
      <c r="AA61" s="96"/>
      <c r="AB61" s="96"/>
      <c r="AC61" s="98" t="str">
        <f t="shared" si="8"/>
        <v/>
      </c>
    </row>
    <row r="62" spans="2:29" ht="20.100000000000001" customHeight="1">
      <c r="B62" s="57" t="s">
        <v>60</v>
      </c>
      <c r="C62" s="58" t="s">
        <v>137</v>
      </c>
      <c r="D62" s="59"/>
      <c r="E62" s="60" t="str">
        <f>AC62</f>
        <v/>
      </c>
      <c r="G62" s="61"/>
      <c r="H62" s="62"/>
      <c r="I62" s="62"/>
      <c r="J62" s="62"/>
      <c r="K62" s="62"/>
      <c r="L62" s="62"/>
      <c r="M62" s="62"/>
      <c r="N62" s="62"/>
      <c r="O62" s="62"/>
      <c r="P62" s="62"/>
      <c r="Q62" s="62"/>
      <c r="R62" s="62"/>
      <c r="S62" s="62"/>
      <c r="T62" s="62"/>
      <c r="U62" s="62"/>
      <c r="V62" s="62"/>
      <c r="W62" s="62"/>
      <c r="X62" s="62"/>
      <c r="Y62" s="62"/>
      <c r="Z62" s="62"/>
      <c r="AA62" s="96">
        <v>5</v>
      </c>
      <c r="AB62" s="96">
        <f>ROUNDUP(AA62/2,0)</f>
        <v>3</v>
      </c>
      <c r="AC62" s="60" t="str">
        <f>IF(COUNTBLANK(AC63:AC67)=$AA62,"",IF((COUNTIF(AC63:AC67,"&gt;=2")&gt;=AB62),"Pass","Fail"))</f>
        <v/>
      </c>
    </row>
    <row r="63" spans="2:29" ht="15">
      <c r="B63" s="63" t="str">
        <f>".1"</f>
        <v>.1</v>
      </c>
      <c r="C63" s="64" t="s">
        <v>138</v>
      </c>
      <c r="D63" s="65"/>
      <c r="E63" s="66"/>
      <c r="G63" s="144"/>
      <c r="H63" s="145"/>
      <c r="I63" s="145"/>
      <c r="J63" s="145"/>
      <c r="K63" s="146"/>
      <c r="L63" s="62"/>
      <c r="M63" s="62"/>
      <c r="N63" s="62"/>
      <c r="O63" s="62"/>
      <c r="P63" s="62"/>
      <c r="Q63" s="62"/>
      <c r="R63" s="62"/>
      <c r="S63" s="62"/>
      <c r="T63" s="62"/>
      <c r="U63" s="62"/>
      <c r="V63" s="62"/>
      <c r="W63" s="62"/>
      <c r="X63" s="62"/>
      <c r="Y63" s="62"/>
      <c r="Z63" s="62"/>
      <c r="AA63" s="96"/>
      <c r="AB63" s="96"/>
      <c r="AC63" s="98" t="str">
        <f t="shared" ref="AC63:AC67" si="9">IF(E63="","",E63)</f>
        <v/>
      </c>
    </row>
    <row r="64" spans="2:29" ht="15">
      <c r="B64" s="63" t="str">
        <f>".2"</f>
        <v>.2</v>
      </c>
      <c r="C64" s="64" t="s">
        <v>139</v>
      </c>
      <c r="D64" s="65"/>
      <c r="E64" s="66"/>
      <c r="G64" s="144"/>
      <c r="H64" s="145"/>
      <c r="I64" s="145"/>
      <c r="J64" s="145"/>
      <c r="K64" s="146"/>
      <c r="L64" s="62"/>
      <c r="M64" s="62"/>
      <c r="N64" s="62"/>
      <c r="O64" s="62"/>
      <c r="P64" s="62"/>
      <c r="Q64" s="62"/>
      <c r="R64" s="62"/>
      <c r="S64" s="62"/>
      <c r="T64" s="62"/>
      <c r="U64" s="62"/>
      <c r="V64" s="62"/>
      <c r="W64" s="62"/>
      <c r="X64" s="62"/>
      <c r="Y64" s="62"/>
      <c r="Z64" s="62"/>
      <c r="AA64" s="96"/>
      <c r="AB64" s="96"/>
      <c r="AC64" s="98" t="str">
        <f t="shared" si="9"/>
        <v/>
      </c>
    </row>
    <row r="65" spans="2:30" ht="24">
      <c r="B65" s="63" t="str">
        <f>".3"</f>
        <v>.3</v>
      </c>
      <c r="C65" s="64" t="s">
        <v>140</v>
      </c>
      <c r="D65" s="65"/>
      <c r="E65" s="66"/>
      <c r="G65" s="144"/>
      <c r="H65" s="145"/>
      <c r="I65" s="145"/>
      <c r="J65" s="145"/>
      <c r="K65" s="146"/>
      <c r="L65" s="62"/>
      <c r="M65" s="62"/>
      <c r="N65" s="62"/>
      <c r="O65" s="62"/>
      <c r="P65" s="62"/>
      <c r="Q65" s="62"/>
      <c r="R65" s="62"/>
      <c r="S65" s="62"/>
      <c r="T65" s="62"/>
      <c r="U65" s="62"/>
      <c r="V65" s="62"/>
      <c r="W65" s="62"/>
      <c r="X65" s="62"/>
      <c r="Y65" s="62"/>
      <c r="Z65" s="62"/>
      <c r="AA65" s="96"/>
      <c r="AB65" s="96"/>
      <c r="AC65" s="98" t="str">
        <f t="shared" si="9"/>
        <v/>
      </c>
    </row>
    <row r="66" spans="2:30" ht="24">
      <c r="B66" s="63" t="str">
        <f>".4"</f>
        <v>.4</v>
      </c>
      <c r="C66" s="64" t="s">
        <v>141</v>
      </c>
      <c r="D66" s="65"/>
      <c r="E66" s="66"/>
      <c r="G66" s="144"/>
      <c r="H66" s="145"/>
      <c r="I66" s="145"/>
      <c r="J66" s="145"/>
      <c r="K66" s="146"/>
      <c r="L66" s="62"/>
      <c r="M66" s="62"/>
      <c r="N66" s="62"/>
      <c r="O66" s="62"/>
      <c r="P66" s="62"/>
      <c r="Q66" s="62"/>
      <c r="R66" s="62"/>
      <c r="S66" s="62"/>
      <c r="T66" s="62"/>
      <c r="U66" s="62"/>
      <c r="V66" s="62"/>
      <c r="W66" s="62"/>
      <c r="X66" s="62"/>
      <c r="Y66" s="62"/>
      <c r="Z66" s="62"/>
      <c r="AA66" s="96"/>
      <c r="AB66" s="96"/>
      <c r="AC66" s="98" t="str">
        <f t="shared" si="9"/>
        <v/>
      </c>
      <c r="AD66" s="45" t="s">
        <v>255</v>
      </c>
    </row>
    <row r="67" spans="2:30" ht="15">
      <c r="B67" s="63" t="str">
        <f>".5"</f>
        <v>.5</v>
      </c>
      <c r="C67" s="64" t="s">
        <v>142</v>
      </c>
      <c r="D67" s="65"/>
      <c r="E67" s="66"/>
      <c r="G67" s="144"/>
      <c r="H67" s="145"/>
      <c r="I67" s="145"/>
      <c r="J67" s="145"/>
      <c r="K67" s="146"/>
      <c r="L67" s="62"/>
      <c r="M67" s="62"/>
      <c r="N67" s="62"/>
      <c r="O67" s="62"/>
      <c r="P67" s="62"/>
      <c r="Q67" s="62"/>
      <c r="R67" s="62"/>
      <c r="S67" s="62"/>
      <c r="T67" s="62"/>
      <c r="U67" s="62"/>
      <c r="V67" s="62"/>
      <c r="W67" s="62"/>
      <c r="X67" s="62"/>
      <c r="Y67" s="62"/>
      <c r="Z67" s="62"/>
      <c r="AA67" s="96"/>
      <c r="AB67" s="96"/>
      <c r="AC67" s="98" t="str">
        <f t="shared" si="9"/>
        <v/>
      </c>
    </row>
    <row r="68" spans="2:30" ht="20.100000000000001" customHeight="1">
      <c r="B68" s="57" t="s">
        <v>61</v>
      </c>
      <c r="C68" s="58" t="s">
        <v>143</v>
      </c>
      <c r="D68" s="59"/>
      <c r="E68" s="60" t="str">
        <f>AC68</f>
        <v/>
      </c>
      <c r="G68" s="61"/>
      <c r="H68" s="62"/>
      <c r="I68" s="62"/>
      <c r="J68" s="62"/>
      <c r="K68" s="62"/>
      <c r="L68" s="62"/>
      <c r="M68" s="62"/>
      <c r="N68" s="62"/>
      <c r="O68" s="62"/>
      <c r="P68" s="62"/>
      <c r="Q68" s="62"/>
      <c r="R68" s="62"/>
      <c r="S68" s="62"/>
      <c r="T68" s="62"/>
      <c r="U68" s="62"/>
      <c r="V68" s="62"/>
      <c r="W68" s="62"/>
      <c r="X68" s="62"/>
      <c r="Y68" s="62"/>
      <c r="Z68" s="62"/>
      <c r="AA68" s="96">
        <v>5</v>
      </c>
      <c r="AB68" s="96">
        <f>ROUNDUP(AA68/2,0)</f>
        <v>3</v>
      </c>
      <c r="AC68" s="60" t="str">
        <f>IF(COUNTBLANK(AC69:AC73)=$AA68,"",IF((COUNTIF(AC69:AC73,"&gt;=2")&gt;=AB68),"Pass","Fail"))</f>
        <v/>
      </c>
    </row>
    <row r="69" spans="2:30" ht="15">
      <c r="B69" s="63" t="str">
        <f>".1"</f>
        <v>.1</v>
      </c>
      <c r="C69" s="64" t="s">
        <v>144</v>
      </c>
      <c r="D69" s="65"/>
      <c r="E69" s="66"/>
      <c r="G69" s="144"/>
      <c r="H69" s="145"/>
      <c r="I69" s="145"/>
      <c r="J69" s="145"/>
      <c r="K69" s="146"/>
      <c r="L69" s="62"/>
      <c r="M69" s="62"/>
      <c r="N69" s="62"/>
      <c r="O69" s="62"/>
      <c r="P69" s="62"/>
      <c r="Q69" s="62"/>
      <c r="R69" s="62"/>
      <c r="S69" s="62"/>
      <c r="T69" s="62"/>
      <c r="U69" s="62"/>
      <c r="V69" s="62"/>
      <c r="W69" s="62"/>
      <c r="X69" s="62"/>
      <c r="Y69" s="62"/>
      <c r="Z69" s="62"/>
      <c r="AA69" s="96"/>
      <c r="AB69" s="96"/>
      <c r="AC69" s="98" t="str">
        <f t="shared" ref="AC69:AC73" si="10">IF(E69="","",E69)</f>
        <v/>
      </c>
    </row>
    <row r="70" spans="2:30" ht="24">
      <c r="B70" s="63" t="str">
        <f>".2"</f>
        <v>.2</v>
      </c>
      <c r="C70" s="64" t="s">
        <v>145</v>
      </c>
      <c r="D70" s="65"/>
      <c r="E70" s="66"/>
      <c r="G70" s="144"/>
      <c r="H70" s="145"/>
      <c r="I70" s="145"/>
      <c r="J70" s="145"/>
      <c r="K70" s="146"/>
      <c r="L70" s="62"/>
      <c r="M70" s="62"/>
      <c r="N70" s="62"/>
      <c r="O70" s="62"/>
      <c r="P70" s="62"/>
      <c r="Q70" s="62"/>
      <c r="R70" s="62"/>
      <c r="S70" s="62"/>
      <c r="T70" s="62"/>
      <c r="U70" s="62"/>
      <c r="V70" s="62"/>
      <c r="W70" s="62"/>
      <c r="X70" s="62"/>
      <c r="Y70" s="62"/>
      <c r="Z70" s="62"/>
      <c r="AA70" s="96"/>
      <c r="AB70" s="96"/>
      <c r="AC70" s="98" t="str">
        <f t="shared" si="10"/>
        <v/>
      </c>
    </row>
    <row r="71" spans="2:30" ht="24">
      <c r="B71" s="63" t="str">
        <f>".3"</f>
        <v>.3</v>
      </c>
      <c r="C71" s="64" t="s">
        <v>146</v>
      </c>
      <c r="D71" s="65"/>
      <c r="E71" s="66"/>
      <c r="G71" s="144"/>
      <c r="H71" s="145"/>
      <c r="I71" s="145"/>
      <c r="J71" s="145"/>
      <c r="K71" s="146"/>
      <c r="L71" s="62"/>
      <c r="M71" s="62"/>
      <c r="N71" s="62"/>
      <c r="O71" s="62"/>
      <c r="P71" s="62"/>
      <c r="Q71" s="62"/>
      <c r="R71" s="62"/>
      <c r="S71" s="62"/>
      <c r="T71" s="62"/>
      <c r="U71" s="62"/>
      <c r="V71" s="62"/>
      <c r="W71" s="62"/>
      <c r="X71" s="62"/>
      <c r="Y71" s="62"/>
      <c r="Z71" s="62"/>
      <c r="AA71" s="96"/>
      <c r="AB71" s="96"/>
      <c r="AC71" s="98" t="str">
        <f t="shared" si="10"/>
        <v/>
      </c>
    </row>
    <row r="72" spans="2:30" ht="24">
      <c r="B72" s="63" t="str">
        <f>".4"</f>
        <v>.4</v>
      </c>
      <c r="C72" s="64" t="s">
        <v>147</v>
      </c>
      <c r="D72" s="65"/>
      <c r="E72" s="66"/>
      <c r="G72" s="144"/>
      <c r="H72" s="145"/>
      <c r="I72" s="145"/>
      <c r="J72" s="145"/>
      <c r="K72" s="146"/>
      <c r="L72" s="62"/>
      <c r="M72" s="62"/>
      <c r="N72" s="62"/>
      <c r="O72" s="62"/>
      <c r="P72" s="62"/>
      <c r="Q72" s="62"/>
      <c r="R72" s="62"/>
      <c r="S72" s="62"/>
      <c r="T72" s="62"/>
      <c r="U72" s="62"/>
      <c r="V72" s="62"/>
      <c r="W72" s="62"/>
      <c r="X72" s="62"/>
      <c r="Y72" s="62"/>
      <c r="Z72" s="62"/>
      <c r="AA72" s="96"/>
      <c r="AB72" s="96"/>
      <c r="AC72" s="98" t="str">
        <f t="shared" si="10"/>
        <v/>
      </c>
    </row>
    <row r="73" spans="2:30" ht="15">
      <c r="B73" s="63" t="str">
        <f>".5"</f>
        <v>.5</v>
      </c>
      <c r="C73" s="64" t="s">
        <v>148</v>
      </c>
      <c r="D73" s="65"/>
      <c r="E73" s="66"/>
      <c r="G73" s="144"/>
      <c r="H73" s="145"/>
      <c r="I73" s="145"/>
      <c r="J73" s="145"/>
      <c r="K73" s="146"/>
      <c r="L73" s="62"/>
      <c r="M73" s="62"/>
      <c r="N73" s="62"/>
      <c r="O73" s="62"/>
      <c r="P73" s="62"/>
      <c r="Q73" s="62"/>
      <c r="R73" s="62"/>
      <c r="S73" s="62"/>
      <c r="T73" s="62"/>
      <c r="U73" s="62"/>
      <c r="V73" s="62"/>
      <c r="W73" s="62"/>
      <c r="X73" s="62"/>
      <c r="Y73" s="62"/>
      <c r="Z73" s="62"/>
      <c r="AA73" s="96"/>
      <c r="AB73" s="96"/>
      <c r="AC73" s="98" t="str">
        <f t="shared" si="10"/>
        <v/>
      </c>
    </row>
    <row r="74" spans="2:30" ht="20.100000000000001" customHeight="1">
      <c r="B74" s="57" t="s">
        <v>62</v>
      </c>
      <c r="C74" s="58" t="s">
        <v>149</v>
      </c>
      <c r="D74" s="59"/>
      <c r="E74" s="60" t="str">
        <f>AC74</f>
        <v/>
      </c>
      <c r="G74" s="61"/>
      <c r="H74" s="62"/>
      <c r="I74" s="62"/>
      <c r="J74" s="62"/>
      <c r="K74" s="62"/>
      <c r="L74" s="62"/>
      <c r="M74" s="62"/>
      <c r="N74" s="62"/>
      <c r="O74" s="62"/>
      <c r="P74" s="62"/>
      <c r="Q74" s="62"/>
      <c r="R74" s="62"/>
      <c r="S74" s="62"/>
      <c r="T74" s="62"/>
      <c r="U74" s="62"/>
      <c r="V74" s="62"/>
      <c r="W74" s="62"/>
      <c r="X74" s="62"/>
      <c r="Y74" s="62"/>
      <c r="Z74" s="62"/>
      <c r="AA74" s="96">
        <v>4</v>
      </c>
      <c r="AB74" s="96">
        <f>ROUNDUP(AA74/2,0)</f>
        <v>2</v>
      </c>
      <c r="AC74" s="60" t="str">
        <f>IF(COUNTBLANK(AC75:AC78)=$AA74,"",IF((COUNTIF(AC75:AC78,"&gt;=2")&gt;=AB74),"Pass","Fail"))</f>
        <v/>
      </c>
    </row>
    <row r="75" spans="2:30" ht="15">
      <c r="B75" s="63" t="str">
        <f>".1"</f>
        <v>.1</v>
      </c>
      <c r="C75" s="64" t="s">
        <v>150</v>
      </c>
      <c r="D75" s="65"/>
      <c r="E75" s="66"/>
      <c r="G75" s="144"/>
      <c r="H75" s="145"/>
      <c r="I75" s="145"/>
      <c r="J75" s="145"/>
      <c r="K75" s="146"/>
      <c r="L75" s="62"/>
      <c r="M75" s="62"/>
      <c r="N75" s="62"/>
      <c r="O75" s="62"/>
      <c r="P75" s="62"/>
      <c r="Q75" s="62"/>
      <c r="R75" s="62"/>
      <c r="S75" s="62"/>
      <c r="T75" s="62"/>
      <c r="U75" s="62"/>
      <c r="V75" s="62"/>
      <c r="W75" s="62"/>
      <c r="X75" s="62"/>
      <c r="Y75" s="62"/>
      <c r="Z75" s="62"/>
      <c r="AA75" s="96"/>
      <c r="AB75" s="96"/>
      <c r="AC75" s="98" t="str">
        <f t="shared" ref="AC75:AC78" si="11">IF(E75="","",E75)</f>
        <v/>
      </c>
    </row>
    <row r="76" spans="2:30" ht="24">
      <c r="B76" s="63" t="str">
        <f>".2"</f>
        <v>.2</v>
      </c>
      <c r="C76" s="64" t="s">
        <v>151</v>
      </c>
      <c r="D76" s="65"/>
      <c r="E76" s="66"/>
      <c r="G76" s="144"/>
      <c r="H76" s="145"/>
      <c r="I76" s="145"/>
      <c r="J76" s="145"/>
      <c r="K76" s="146"/>
      <c r="L76" s="62"/>
      <c r="M76" s="62"/>
      <c r="N76" s="62"/>
      <c r="O76" s="62"/>
      <c r="P76" s="62"/>
      <c r="Q76" s="62"/>
      <c r="R76" s="62"/>
      <c r="S76" s="62"/>
      <c r="T76" s="62"/>
      <c r="U76" s="62"/>
      <c r="V76" s="62"/>
      <c r="W76" s="62"/>
      <c r="X76" s="62"/>
      <c r="Y76" s="62"/>
      <c r="Z76" s="62"/>
      <c r="AA76" s="96"/>
      <c r="AB76" s="96"/>
      <c r="AC76" s="98" t="str">
        <f t="shared" si="11"/>
        <v/>
      </c>
    </row>
    <row r="77" spans="2:30" ht="24">
      <c r="B77" s="63" t="str">
        <f>".3"</f>
        <v>.3</v>
      </c>
      <c r="C77" s="64" t="s">
        <v>152</v>
      </c>
      <c r="D77" s="65"/>
      <c r="E77" s="66"/>
      <c r="G77" s="144"/>
      <c r="H77" s="145"/>
      <c r="I77" s="145"/>
      <c r="J77" s="145"/>
      <c r="K77" s="146"/>
      <c r="L77" s="62"/>
      <c r="M77" s="62"/>
      <c r="N77" s="62"/>
      <c r="O77" s="62"/>
      <c r="P77" s="62"/>
      <c r="Q77" s="62"/>
      <c r="R77" s="62"/>
      <c r="S77" s="62"/>
      <c r="T77" s="62"/>
      <c r="U77" s="62"/>
      <c r="V77" s="62"/>
      <c r="W77" s="62"/>
      <c r="X77" s="62"/>
      <c r="Y77" s="62"/>
      <c r="Z77" s="62"/>
      <c r="AA77" s="96"/>
      <c r="AB77" s="96"/>
      <c r="AC77" s="98" t="str">
        <f t="shared" si="11"/>
        <v/>
      </c>
    </row>
    <row r="78" spans="2:30" ht="24">
      <c r="B78" s="63" t="str">
        <f>".4"</f>
        <v>.4</v>
      </c>
      <c r="C78" s="64" t="s">
        <v>153</v>
      </c>
      <c r="D78" s="65"/>
      <c r="E78" s="66"/>
      <c r="G78" s="144"/>
      <c r="H78" s="145"/>
      <c r="I78" s="145"/>
      <c r="J78" s="145"/>
      <c r="K78" s="146"/>
      <c r="L78" s="62"/>
      <c r="M78" s="62"/>
      <c r="N78" s="62"/>
      <c r="O78" s="62"/>
      <c r="P78" s="62"/>
      <c r="Q78" s="62"/>
      <c r="R78" s="62"/>
      <c r="S78" s="62"/>
      <c r="T78" s="62"/>
      <c r="U78" s="62"/>
      <c r="V78" s="62"/>
      <c r="W78" s="62"/>
      <c r="X78" s="62"/>
      <c r="Y78" s="62"/>
      <c r="Z78" s="62"/>
      <c r="AA78" s="96"/>
      <c r="AB78" s="96"/>
      <c r="AC78" s="98" t="str">
        <f t="shared" si="11"/>
        <v/>
      </c>
    </row>
    <row r="79" spans="2:30" ht="20.100000000000001" customHeight="1">
      <c r="B79" s="57" t="s">
        <v>63</v>
      </c>
      <c r="C79" s="58" t="s">
        <v>154</v>
      </c>
      <c r="D79" s="59"/>
      <c r="E79" s="60" t="str">
        <f>AC79</f>
        <v/>
      </c>
      <c r="G79" s="61"/>
      <c r="H79" s="62"/>
      <c r="I79" s="62"/>
      <c r="J79" s="62"/>
      <c r="K79" s="62"/>
      <c r="L79" s="62"/>
      <c r="M79" s="62"/>
      <c r="N79" s="62"/>
      <c r="O79" s="62"/>
      <c r="P79" s="62"/>
      <c r="Q79" s="62"/>
      <c r="R79" s="62"/>
      <c r="S79" s="62"/>
      <c r="T79" s="62"/>
      <c r="U79" s="62"/>
      <c r="V79" s="62"/>
      <c r="W79" s="62"/>
      <c r="X79" s="62"/>
      <c r="Y79" s="62"/>
      <c r="Z79" s="62"/>
      <c r="AA79" s="96">
        <v>5</v>
      </c>
      <c r="AB79" s="96">
        <f>ROUNDUP(AA79/2,0)</f>
        <v>3</v>
      </c>
      <c r="AC79" s="60" t="str">
        <f>IF(COUNTBLANK(AC80:AC84)=$AA79,"",IF((COUNTIF(AC80:AC84,"&gt;=2")&gt;=AB79),"Pass","Fail"))</f>
        <v/>
      </c>
    </row>
    <row r="80" spans="2:30" ht="24">
      <c r="B80" s="63" t="str">
        <f>".1"</f>
        <v>.1</v>
      </c>
      <c r="C80" s="64" t="s">
        <v>155</v>
      </c>
      <c r="D80" s="65"/>
      <c r="E80" s="66"/>
      <c r="G80" s="144"/>
      <c r="H80" s="145"/>
      <c r="I80" s="145"/>
      <c r="J80" s="145"/>
      <c r="K80" s="146"/>
      <c r="L80" s="62"/>
      <c r="M80" s="62"/>
      <c r="N80" s="62"/>
      <c r="O80" s="62"/>
      <c r="P80" s="62"/>
      <c r="Q80" s="62"/>
      <c r="R80" s="62"/>
      <c r="S80" s="62"/>
      <c r="T80" s="62"/>
      <c r="U80" s="62"/>
      <c r="V80" s="62"/>
      <c r="W80" s="62"/>
      <c r="X80" s="62"/>
      <c r="Y80" s="62"/>
      <c r="Z80" s="62"/>
      <c r="AA80" s="96"/>
      <c r="AB80" s="96"/>
      <c r="AC80" s="98" t="str">
        <f t="shared" ref="AC80:AC84" si="12">IF(E80="","",E80)</f>
        <v/>
      </c>
    </row>
    <row r="81" spans="2:30" ht="24">
      <c r="B81" s="63" t="str">
        <f>".2"</f>
        <v>.2</v>
      </c>
      <c r="C81" s="64" t="s">
        <v>156</v>
      </c>
      <c r="D81" s="65"/>
      <c r="E81" s="66"/>
      <c r="G81" s="144"/>
      <c r="H81" s="145"/>
      <c r="I81" s="145"/>
      <c r="J81" s="145"/>
      <c r="K81" s="146"/>
      <c r="L81" s="62"/>
      <c r="M81" s="62"/>
      <c r="N81" s="62"/>
      <c r="O81" s="62"/>
      <c r="P81" s="62"/>
      <c r="Q81" s="62"/>
      <c r="R81" s="62"/>
      <c r="S81" s="62"/>
      <c r="T81" s="62"/>
      <c r="U81" s="62"/>
      <c r="V81" s="62"/>
      <c r="W81" s="62"/>
      <c r="X81" s="62"/>
      <c r="Y81" s="62"/>
      <c r="Z81" s="62"/>
      <c r="AA81" s="96"/>
      <c r="AB81" s="96"/>
      <c r="AC81" s="98" t="str">
        <f t="shared" si="12"/>
        <v/>
      </c>
    </row>
    <row r="82" spans="2:30" ht="24">
      <c r="B82" s="63" t="str">
        <f>".3"</f>
        <v>.3</v>
      </c>
      <c r="C82" s="64" t="s">
        <v>157</v>
      </c>
      <c r="D82" s="65"/>
      <c r="E82" s="66"/>
      <c r="G82" s="144"/>
      <c r="H82" s="145"/>
      <c r="I82" s="145"/>
      <c r="J82" s="145"/>
      <c r="K82" s="146"/>
      <c r="L82" s="62"/>
      <c r="M82" s="62"/>
      <c r="N82" s="62"/>
      <c r="O82" s="62"/>
      <c r="P82" s="62"/>
      <c r="Q82" s="62"/>
      <c r="R82" s="62"/>
      <c r="S82" s="62"/>
      <c r="T82" s="62"/>
      <c r="U82" s="62"/>
      <c r="V82" s="62"/>
      <c r="W82" s="62"/>
      <c r="X82" s="62"/>
      <c r="Y82" s="62"/>
      <c r="Z82" s="62"/>
      <c r="AA82" s="96"/>
      <c r="AB82" s="96"/>
      <c r="AC82" s="98" t="str">
        <f t="shared" si="12"/>
        <v/>
      </c>
      <c r="AD82" s="45" t="s">
        <v>256</v>
      </c>
    </row>
    <row r="83" spans="2:30" ht="24">
      <c r="B83" s="63" t="str">
        <f>".4"</f>
        <v>.4</v>
      </c>
      <c r="C83" s="64" t="s">
        <v>158</v>
      </c>
      <c r="D83" s="65"/>
      <c r="E83" s="66"/>
      <c r="G83" s="144"/>
      <c r="H83" s="145"/>
      <c r="I83" s="145"/>
      <c r="J83" s="145"/>
      <c r="K83" s="146"/>
      <c r="L83" s="62"/>
      <c r="M83" s="62"/>
      <c r="N83" s="62"/>
      <c r="O83" s="62"/>
      <c r="P83" s="62"/>
      <c r="Q83" s="62"/>
      <c r="R83" s="62"/>
      <c r="S83" s="62"/>
      <c r="T83" s="62"/>
      <c r="U83" s="62"/>
      <c r="V83" s="62"/>
      <c r="W83" s="62"/>
      <c r="X83" s="62"/>
      <c r="Y83" s="62"/>
      <c r="Z83" s="62"/>
      <c r="AA83" s="96"/>
      <c r="AB83" s="96"/>
      <c r="AC83" s="98" t="str">
        <f t="shared" si="12"/>
        <v/>
      </c>
    </row>
    <row r="84" spans="2:30" ht="24">
      <c r="B84" s="63" t="str">
        <f>".5"</f>
        <v>.5</v>
      </c>
      <c r="C84" s="64" t="s">
        <v>159</v>
      </c>
      <c r="D84" s="65"/>
      <c r="E84" s="66"/>
      <c r="G84" s="144"/>
      <c r="H84" s="145"/>
      <c r="I84" s="145"/>
      <c r="J84" s="145"/>
      <c r="K84" s="146"/>
      <c r="L84" s="62"/>
      <c r="M84" s="62"/>
      <c r="N84" s="62"/>
      <c r="O84" s="62"/>
      <c r="P84" s="62"/>
      <c r="Q84" s="62"/>
      <c r="R84" s="62"/>
      <c r="S84" s="62"/>
      <c r="T84" s="62"/>
      <c r="U84" s="62"/>
      <c r="V84" s="62"/>
      <c r="W84" s="62"/>
      <c r="X84" s="62"/>
      <c r="Y84" s="62"/>
      <c r="Z84" s="62"/>
      <c r="AA84" s="96"/>
      <c r="AB84" s="96"/>
      <c r="AC84" s="98" t="str">
        <f t="shared" si="12"/>
        <v/>
      </c>
    </row>
    <row r="85" spans="2:30" ht="20.100000000000001" customHeight="1">
      <c r="B85" s="57" t="s">
        <v>64</v>
      </c>
      <c r="C85" s="58" t="s">
        <v>160</v>
      </c>
      <c r="D85" s="59"/>
      <c r="E85" s="60" t="str">
        <f>AC85</f>
        <v/>
      </c>
      <c r="G85" s="61"/>
      <c r="H85" s="62"/>
      <c r="I85" s="62"/>
      <c r="J85" s="62"/>
      <c r="K85" s="62"/>
      <c r="L85" s="62"/>
      <c r="M85" s="62"/>
      <c r="N85" s="62"/>
      <c r="O85" s="62"/>
      <c r="P85" s="62"/>
      <c r="Q85" s="62"/>
      <c r="R85" s="62"/>
      <c r="S85" s="62"/>
      <c r="T85" s="62"/>
      <c r="U85" s="62"/>
      <c r="V85" s="62"/>
      <c r="W85" s="62"/>
      <c r="X85" s="62"/>
      <c r="Y85" s="62"/>
      <c r="Z85" s="62"/>
      <c r="AA85" s="96">
        <v>5</v>
      </c>
      <c r="AB85" s="96">
        <f>ROUNDUP(AA85/2,0)</f>
        <v>3</v>
      </c>
      <c r="AC85" s="60" t="str">
        <f>IF(COUNTBLANK(AC86:AC90)=$AA85,"",IF((COUNTIF(AC86:AC90,"&gt;=2")&gt;=AB85),"Pass","Fail"))</f>
        <v/>
      </c>
    </row>
    <row r="86" spans="2:30" ht="24">
      <c r="B86" s="63" t="str">
        <f>".1"</f>
        <v>.1</v>
      </c>
      <c r="C86" s="64" t="s">
        <v>161</v>
      </c>
      <c r="D86" s="65"/>
      <c r="E86" s="66"/>
      <c r="G86" s="144"/>
      <c r="H86" s="145"/>
      <c r="I86" s="145"/>
      <c r="J86" s="145"/>
      <c r="K86" s="146"/>
      <c r="L86" s="62"/>
      <c r="M86" s="62"/>
      <c r="N86" s="62"/>
      <c r="O86" s="62"/>
      <c r="P86" s="62"/>
      <c r="Q86" s="62"/>
      <c r="R86" s="62"/>
      <c r="S86" s="62"/>
      <c r="T86" s="62"/>
      <c r="U86" s="62"/>
      <c r="V86" s="62"/>
      <c r="W86" s="62"/>
      <c r="X86" s="62"/>
      <c r="Y86" s="62"/>
      <c r="Z86" s="62"/>
      <c r="AA86" s="96"/>
      <c r="AB86" s="96"/>
      <c r="AC86" s="98" t="str">
        <f t="shared" ref="AC86:AC90" si="13">IF(E86="","",E86)</f>
        <v/>
      </c>
    </row>
    <row r="87" spans="2:30" ht="24">
      <c r="B87" s="63" t="str">
        <f>".2"</f>
        <v>.2</v>
      </c>
      <c r="C87" s="64" t="s">
        <v>162</v>
      </c>
      <c r="D87" s="65"/>
      <c r="E87" s="66"/>
      <c r="G87" s="144"/>
      <c r="H87" s="145"/>
      <c r="I87" s="145"/>
      <c r="J87" s="145"/>
      <c r="K87" s="146"/>
      <c r="L87" s="62"/>
      <c r="M87" s="62"/>
      <c r="N87" s="62"/>
      <c r="O87" s="62"/>
      <c r="P87" s="62"/>
      <c r="Q87" s="62"/>
      <c r="R87" s="62"/>
      <c r="S87" s="62"/>
      <c r="T87" s="62"/>
      <c r="U87" s="62"/>
      <c r="V87" s="62"/>
      <c r="W87" s="62"/>
      <c r="X87" s="62"/>
      <c r="Y87" s="62"/>
      <c r="Z87" s="62"/>
      <c r="AA87" s="96"/>
      <c r="AB87" s="96"/>
      <c r="AC87" s="98" t="str">
        <f t="shared" si="13"/>
        <v/>
      </c>
    </row>
    <row r="88" spans="2:30" ht="24">
      <c r="B88" s="63" t="str">
        <f>".3"</f>
        <v>.3</v>
      </c>
      <c r="C88" s="64" t="s">
        <v>163</v>
      </c>
      <c r="D88" s="65"/>
      <c r="E88" s="66"/>
      <c r="G88" s="144"/>
      <c r="H88" s="145"/>
      <c r="I88" s="145"/>
      <c r="J88" s="145"/>
      <c r="K88" s="146"/>
      <c r="L88" s="62"/>
      <c r="M88" s="62"/>
      <c r="N88" s="62"/>
      <c r="O88" s="62"/>
      <c r="P88" s="62"/>
      <c r="Q88" s="62"/>
      <c r="R88" s="62"/>
      <c r="S88" s="62"/>
      <c r="T88" s="62"/>
      <c r="U88" s="62"/>
      <c r="V88" s="62"/>
      <c r="W88" s="62"/>
      <c r="X88" s="62"/>
      <c r="Y88" s="62"/>
      <c r="Z88" s="62"/>
      <c r="AA88" s="96"/>
      <c r="AB88" s="96"/>
      <c r="AC88" s="98" t="str">
        <f t="shared" si="13"/>
        <v/>
      </c>
    </row>
    <row r="89" spans="2:30" ht="24">
      <c r="B89" s="63" t="str">
        <f>".4"</f>
        <v>.4</v>
      </c>
      <c r="C89" s="64" t="s">
        <v>164</v>
      </c>
      <c r="D89" s="65"/>
      <c r="E89" s="66"/>
      <c r="G89" s="144"/>
      <c r="H89" s="145"/>
      <c r="I89" s="145"/>
      <c r="J89" s="145"/>
      <c r="K89" s="146"/>
      <c r="L89" s="62"/>
      <c r="M89" s="62"/>
      <c r="N89" s="62"/>
      <c r="O89" s="62"/>
      <c r="P89" s="62"/>
      <c r="Q89" s="62"/>
      <c r="R89" s="62"/>
      <c r="S89" s="62"/>
      <c r="T89" s="62"/>
      <c r="U89" s="62"/>
      <c r="V89" s="62"/>
      <c r="W89" s="62"/>
      <c r="X89" s="62"/>
      <c r="Y89" s="62"/>
      <c r="Z89" s="62"/>
      <c r="AA89" s="96"/>
      <c r="AB89" s="96"/>
      <c r="AC89" s="98" t="str">
        <f t="shared" si="13"/>
        <v/>
      </c>
    </row>
    <row r="90" spans="2:30" ht="24">
      <c r="B90" s="63" t="str">
        <f>".5"</f>
        <v>.5</v>
      </c>
      <c r="C90" s="64" t="s">
        <v>165</v>
      </c>
      <c r="D90" s="65"/>
      <c r="E90" s="66"/>
      <c r="G90" s="144"/>
      <c r="H90" s="145"/>
      <c r="I90" s="145"/>
      <c r="J90" s="145"/>
      <c r="K90" s="146"/>
      <c r="L90" s="62"/>
      <c r="M90" s="62"/>
      <c r="N90" s="62"/>
      <c r="O90" s="62"/>
      <c r="P90" s="62"/>
      <c r="Q90" s="62"/>
      <c r="R90" s="62"/>
      <c r="S90" s="62"/>
      <c r="T90" s="62"/>
      <c r="U90" s="62"/>
      <c r="V90" s="62"/>
      <c r="W90" s="62"/>
      <c r="X90" s="62"/>
      <c r="Y90" s="62"/>
      <c r="Z90" s="62"/>
      <c r="AA90" s="96"/>
      <c r="AB90" s="96"/>
      <c r="AC90" s="98" t="str">
        <f t="shared" si="13"/>
        <v/>
      </c>
    </row>
    <row r="91" spans="2:30" ht="20.100000000000001" customHeight="1">
      <c r="B91" s="57" t="s">
        <v>65</v>
      </c>
      <c r="C91" s="58" t="s">
        <v>166</v>
      </c>
      <c r="D91" s="59"/>
      <c r="E91" s="60" t="str">
        <f>AC91</f>
        <v/>
      </c>
      <c r="G91" s="61"/>
      <c r="H91" s="62"/>
      <c r="I91" s="62"/>
      <c r="J91" s="62"/>
      <c r="K91" s="62"/>
      <c r="L91" s="62"/>
      <c r="M91" s="62"/>
      <c r="N91" s="62"/>
      <c r="O91" s="62"/>
      <c r="P91" s="62"/>
      <c r="Q91" s="62"/>
      <c r="R91" s="62"/>
      <c r="S91" s="62"/>
      <c r="T91" s="62"/>
      <c r="U91" s="62"/>
      <c r="V91" s="62"/>
      <c r="W91" s="62"/>
      <c r="X91" s="62"/>
      <c r="Y91" s="62"/>
      <c r="Z91" s="62"/>
      <c r="AA91" s="96">
        <v>5</v>
      </c>
      <c r="AB91" s="96">
        <f>ROUNDUP(AA91/2,0)</f>
        <v>3</v>
      </c>
      <c r="AC91" s="60" t="str">
        <f>IF(COUNTBLANK(AC92:AC96)=$AA91,"",IF((COUNTIF(AC92:AC96,"&gt;=2")&gt;=AB91),"Pass","Fail"))</f>
        <v/>
      </c>
    </row>
    <row r="92" spans="2:30" ht="36">
      <c r="B92" s="63" t="str">
        <f>".1"</f>
        <v>.1</v>
      </c>
      <c r="C92" s="64" t="s">
        <v>167</v>
      </c>
      <c r="D92" s="65"/>
      <c r="E92" s="66"/>
      <c r="G92" s="144"/>
      <c r="H92" s="145"/>
      <c r="I92" s="145"/>
      <c r="J92" s="145"/>
      <c r="K92" s="146"/>
      <c r="L92" s="62"/>
      <c r="M92" s="62"/>
      <c r="N92" s="62"/>
      <c r="O92" s="62"/>
      <c r="P92" s="62"/>
      <c r="Q92" s="62"/>
      <c r="R92" s="62"/>
      <c r="S92" s="62"/>
      <c r="T92" s="62"/>
      <c r="U92" s="62"/>
      <c r="V92" s="62"/>
      <c r="W92" s="62"/>
      <c r="X92" s="62"/>
      <c r="Y92" s="62"/>
      <c r="Z92" s="62"/>
      <c r="AA92" s="96"/>
      <c r="AB92" s="96"/>
      <c r="AC92" s="98" t="str">
        <f t="shared" ref="AC92:AC96" si="14">IF(E92="","",E92)</f>
        <v/>
      </c>
    </row>
    <row r="93" spans="2:30" ht="24">
      <c r="B93" s="63" t="str">
        <f>".2"</f>
        <v>.2</v>
      </c>
      <c r="C93" s="64" t="s">
        <v>168</v>
      </c>
      <c r="D93" s="65"/>
      <c r="E93" s="66"/>
      <c r="G93" s="144"/>
      <c r="H93" s="145"/>
      <c r="I93" s="145"/>
      <c r="J93" s="145"/>
      <c r="K93" s="146"/>
      <c r="L93" s="62"/>
      <c r="M93" s="62"/>
      <c r="N93" s="62"/>
      <c r="O93" s="62"/>
      <c r="P93" s="62"/>
      <c r="Q93" s="62"/>
      <c r="R93" s="62"/>
      <c r="S93" s="62"/>
      <c r="T93" s="62"/>
      <c r="U93" s="62"/>
      <c r="V93" s="62"/>
      <c r="W93" s="62"/>
      <c r="X93" s="62"/>
      <c r="Y93" s="62"/>
      <c r="Z93" s="62"/>
      <c r="AA93" s="96"/>
      <c r="AB93" s="96"/>
      <c r="AC93" s="98" t="str">
        <f t="shared" si="14"/>
        <v/>
      </c>
    </row>
    <row r="94" spans="2:30" ht="24">
      <c r="B94" s="63" t="str">
        <f>".3"</f>
        <v>.3</v>
      </c>
      <c r="C94" s="64" t="s">
        <v>169</v>
      </c>
      <c r="D94" s="65"/>
      <c r="E94" s="66"/>
      <c r="G94" s="144"/>
      <c r="H94" s="145"/>
      <c r="I94" s="145"/>
      <c r="J94" s="145"/>
      <c r="K94" s="146"/>
      <c r="L94" s="62"/>
      <c r="M94" s="62"/>
      <c r="N94" s="62"/>
      <c r="O94" s="62"/>
      <c r="P94" s="62"/>
      <c r="Q94" s="62"/>
      <c r="R94" s="62"/>
      <c r="S94" s="62"/>
      <c r="T94" s="62"/>
      <c r="U94" s="62"/>
      <c r="V94" s="62"/>
      <c r="W94" s="62"/>
      <c r="X94" s="62"/>
      <c r="Y94" s="62"/>
      <c r="Z94" s="62"/>
      <c r="AA94" s="96"/>
      <c r="AB94" s="96"/>
      <c r="AC94" s="98" t="str">
        <f t="shared" si="14"/>
        <v/>
      </c>
    </row>
    <row r="95" spans="2:30" ht="24">
      <c r="B95" s="63" t="str">
        <f>".4"</f>
        <v>.4</v>
      </c>
      <c r="C95" s="64" t="s">
        <v>170</v>
      </c>
      <c r="D95" s="65"/>
      <c r="E95" s="66"/>
      <c r="G95" s="144"/>
      <c r="H95" s="145"/>
      <c r="I95" s="145"/>
      <c r="J95" s="145"/>
      <c r="K95" s="146"/>
      <c r="L95" s="62"/>
      <c r="M95" s="62"/>
      <c r="N95" s="62"/>
      <c r="O95" s="62"/>
      <c r="P95" s="62"/>
      <c r="Q95" s="62"/>
      <c r="R95" s="62"/>
      <c r="S95" s="62"/>
      <c r="T95" s="62"/>
      <c r="U95" s="62"/>
      <c r="V95" s="62"/>
      <c r="W95" s="62"/>
      <c r="X95" s="62"/>
      <c r="Y95" s="62"/>
      <c r="Z95" s="62"/>
      <c r="AA95" s="96"/>
      <c r="AB95" s="96"/>
      <c r="AC95" s="98" t="str">
        <f t="shared" si="14"/>
        <v/>
      </c>
    </row>
    <row r="96" spans="2:30" ht="15">
      <c r="B96" s="63" t="str">
        <f>".5"</f>
        <v>.5</v>
      </c>
      <c r="C96" s="64" t="s">
        <v>171</v>
      </c>
      <c r="D96" s="65"/>
      <c r="E96" s="66"/>
      <c r="G96" s="144"/>
      <c r="H96" s="145"/>
      <c r="I96" s="145"/>
      <c r="J96" s="145"/>
      <c r="K96" s="146"/>
      <c r="L96" s="62"/>
      <c r="M96" s="62"/>
      <c r="N96" s="62"/>
      <c r="O96" s="62"/>
      <c r="P96" s="62"/>
      <c r="Q96" s="62"/>
      <c r="R96" s="62"/>
      <c r="S96" s="62"/>
      <c r="T96" s="62"/>
      <c r="U96" s="62"/>
      <c r="V96" s="62"/>
      <c r="W96" s="62"/>
      <c r="X96" s="62"/>
      <c r="Y96" s="62"/>
      <c r="Z96" s="62"/>
      <c r="AA96" s="96"/>
      <c r="AB96" s="96"/>
      <c r="AC96" s="98" t="str">
        <f t="shared" si="14"/>
        <v/>
      </c>
    </row>
    <row r="97" spans="2:29" ht="30" customHeight="1">
      <c r="C97" s="67"/>
      <c r="D97" s="56"/>
      <c r="E97" s="68"/>
      <c r="H97" s="46"/>
      <c r="I97" s="46"/>
      <c r="J97" s="46"/>
      <c r="K97" s="46"/>
      <c r="L97" s="46"/>
      <c r="M97" s="46"/>
      <c r="N97" s="46"/>
      <c r="O97" s="46"/>
      <c r="P97" s="46"/>
      <c r="Q97" s="46"/>
      <c r="R97" s="46"/>
      <c r="S97" s="46"/>
      <c r="T97" s="46"/>
      <c r="U97" s="46"/>
      <c r="V97" s="46"/>
      <c r="W97" s="46"/>
      <c r="X97" s="46"/>
      <c r="Y97" s="46"/>
      <c r="Z97" s="46"/>
      <c r="AA97" s="100"/>
      <c r="AB97" s="100"/>
      <c r="AC97" s="56"/>
    </row>
    <row r="98" spans="2:29" ht="30" customHeight="1">
      <c r="C98" s="69" t="s">
        <v>32</v>
      </c>
      <c r="D98" s="56"/>
      <c r="E98" s="70"/>
      <c r="H98" s="46"/>
      <c r="I98" s="46"/>
      <c r="J98" s="46"/>
      <c r="K98" s="46"/>
      <c r="L98" s="46"/>
      <c r="M98" s="46"/>
      <c r="N98" s="46"/>
      <c r="O98" s="46"/>
      <c r="P98" s="46"/>
      <c r="Q98" s="46"/>
      <c r="R98" s="46"/>
      <c r="S98" s="46"/>
      <c r="T98" s="46"/>
      <c r="U98" s="46"/>
      <c r="V98" s="46"/>
      <c r="W98" s="46"/>
      <c r="X98" s="46"/>
      <c r="Y98" s="46"/>
      <c r="Z98" s="46"/>
      <c r="AA98" s="55"/>
      <c r="AB98" s="55"/>
      <c r="AC98" s="56"/>
    </row>
    <row r="99" spans="2:29" ht="20.100000000000001" customHeight="1">
      <c r="B99" s="57" t="s">
        <v>66</v>
      </c>
      <c r="C99" s="58" t="s">
        <v>172</v>
      </c>
      <c r="D99" s="59"/>
      <c r="E99" s="60" t="str">
        <f>AC99</f>
        <v/>
      </c>
      <c r="G99" s="61"/>
      <c r="H99" s="62"/>
      <c r="I99" s="62"/>
      <c r="J99" s="62"/>
      <c r="K99" s="62"/>
      <c r="L99" s="62"/>
      <c r="M99" s="62"/>
      <c r="N99" s="62"/>
      <c r="O99" s="62"/>
      <c r="P99" s="62"/>
      <c r="Q99" s="62"/>
      <c r="R99" s="62"/>
      <c r="S99" s="62"/>
      <c r="T99" s="62"/>
      <c r="U99" s="62"/>
      <c r="V99" s="62"/>
      <c r="W99" s="62"/>
      <c r="X99" s="62"/>
      <c r="Y99" s="62"/>
      <c r="Z99" s="62"/>
      <c r="AA99" s="96">
        <v>5</v>
      </c>
      <c r="AB99" s="96">
        <f>ROUNDUP(AA99/2,0)</f>
        <v>3</v>
      </c>
      <c r="AC99" s="60" t="str">
        <f>IF(COUNTBLANK(AC100:AC104)=$AA99,"",IF((COUNTIF(AC100:AC104,"&gt;=2")&gt;=AB99),"Pass","Fail"))</f>
        <v/>
      </c>
    </row>
    <row r="100" spans="2:29" ht="15">
      <c r="B100" s="63" t="str">
        <f>".1"</f>
        <v>.1</v>
      </c>
      <c r="C100" s="64" t="s">
        <v>173</v>
      </c>
      <c r="D100" s="65"/>
      <c r="E100" s="66"/>
      <c r="G100" s="144"/>
      <c r="H100" s="145"/>
      <c r="I100" s="145"/>
      <c r="J100" s="145"/>
      <c r="K100" s="146"/>
      <c r="L100" s="62"/>
      <c r="M100" s="62"/>
      <c r="N100" s="62"/>
      <c r="O100" s="62"/>
      <c r="P100" s="62"/>
      <c r="Q100" s="62"/>
      <c r="R100" s="62"/>
      <c r="S100" s="62"/>
      <c r="T100" s="62"/>
      <c r="U100" s="62"/>
      <c r="V100" s="62"/>
      <c r="W100" s="62"/>
      <c r="X100" s="62"/>
      <c r="Y100" s="62"/>
      <c r="Z100" s="62"/>
      <c r="AA100" s="96"/>
      <c r="AB100" s="96"/>
      <c r="AC100" s="98" t="str">
        <f t="shared" ref="AC100:AC104" si="15">IF(E100="","",E100)</f>
        <v/>
      </c>
    </row>
    <row r="101" spans="2:29" ht="24">
      <c r="B101" s="63" t="str">
        <f>".2"</f>
        <v>.2</v>
      </c>
      <c r="C101" s="64" t="s">
        <v>174</v>
      </c>
      <c r="D101" s="65"/>
      <c r="E101" s="66"/>
      <c r="G101" s="144"/>
      <c r="H101" s="145"/>
      <c r="I101" s="145"/>
      <c r="J101" s="145"/>
      <c r="K101" s="146"/>
      <c r="L101" s="62"/>
      <c r="M101" s="62"/>
      <c r="N101" s="62"/>
      <c r="O101" s="62"/>
      <c r="P101" s="62"/>
      <c r="Q101" s="62"/>
      <c r="R101" s="62"/>
      <c r="S101" s="62"/>
      <c r="T101" s="62"/>
      <c r="U101" s="62"/>
      <c r="V101" s="62"/>
      <c r="W101" s="62"/>
      <c r="X101" s="62"/>
      <c r="Y101" s="62"/>
      <c r="Z101" s="62"/>
      <c r="AA101" s="96"/>
      <c r="AB101" s="96"/>
      <c r="AC101" s="98" t="str">
        <f t="shared" si="15"/>
        <v/>
      </c>
    </row>
    <row r="102" spans="2:29" ht="24">
      <c r="B102" s="63" t="str">
        <f>".3"</f>
        <v>.3</v>
      </c>
      <c r="C102" s="64" t="s">
        <v>175</v>
      </c>
      <c r="D102" s="65"/>
      <c r="E102" s="66"/>
      <c r="G102" s="144"/>
      <c r="H102" s="145"/>
      <c r="I102" s="145"/>
      <c r="J102" s="145"/>
      <c r="K102" s="146"/>
      <c r="L102" s="62"/>
      <c r="M102" s="62"/>
      <c r="N102" s="62"/>
      <c r="O102" s="62"/>
      <c r="P102" s="62"/>
      <c r="Q102" s="62"/>
      <c r="R102" s="62"/>
      <c r="S102" s="62"/>
      <c r="T102" s="62"/>
      <c r="U102" s="62"/>
      <c r="V102" s="62"/>
      <c r="W102" s="62"/>
      <c r="X102" s="62"/>
      <c r="Y102" s="62"/>
      <c r="Z102" s="62"/>
      <c r="AA102" s="96"/>
      <c r="AB102" s="96"/>
      <c r="AC102" s="98" t="str">
        <f t="shared" si="15"/>
        <v/>
      </c>
    </row>
    <row r="103" spans="2:29" ht="24">
      <c r="B103" s="63" t="str">
        <f>".4"</f>
        <v>.4</v>
      </c>
      <c r="C103" s="64" t="s">
        <v>176</v>
      </c>
      <c r="D103" s="65"/>
      <c r="E103" s="66"/>
      <c r="G103" s="144"/>
      <c r="H103" s="145"/>
      <c r="I103" s="145"/>
      <c r="J103" s="145"/>
      <c r="K103" s="146"/>
      <c r="L103" s="62"/>
      <c r="M103" s="62"/>
      <c r="N103" s="62"/>
      <c r="O103" s="62"/>
      <c r="P103" s="62"/>
      <c r="Q103" s="62"/>
      <c r="R103" s="62"/>
      <c r="S103" s="62"/>
      <c r="T103" s="62"/>
      <c r="U103" s="62"/>
      <c r="V103" s="62"/>
      <c r="W103" s="62"/>
      <c r="X103" s="62"/>
      <c r="Y103" s="62"/>
      <c r="Z103" s="62"/>
      <c r="AA103" s="96"/>
      <c r="AB103" s="96"/>
      <c r="AC103" s="98" t="str">
        <f t="shared" si="15"/>
        <v/>
      </c>
    </row>
    <row r="104" spans="2:29" ht="15">
      <c r="B104" s="63" t="str">
        <f>".5"</f>
        <v>.5</v>
      </c>
      <c r="C104" s="64" t="s">
        <v>177</v>
      </c>
      <c r="D104" s="65"/>
      <c r="E104" s="66"/>
      <c r="G104" s="144"/>
      <c r="H104" s="145"/>
      <c r="I104" s="145"/>
      <c r="J104" s="145"/>
      <c r="K104" s="146"/>
      <c r="L104" s="62"/>
      <c r="M104" s="62"/>
      <c r="N104" s="62"/>
      <c r="O104" s="62"/>
      <c r="P104" s="62"/>
      <c r="Q104" s="62"/>
      <c r="R104" s="62"/>
      <c r="S104" s="62"/>
      <c r="T104" s="62"/>
      <c r="U104" s="62"/>
      <c r="V104" s="62"/>
      <c r="W104" s="62"/>
      <c r="X104" s="62"/>
      <c r="Y104" s="62"/>
      <c r="Z104" s="62"/>
      <c r="AA104" s="96"/>
      <c r="AB104" s="96"/>
      <c r="AC104" s="98" t="str">
        <f t="shared" si="15"/>
        <v/>
      </c>
    </row>
    <row r="105" spans="2:29" ht="20.100000000000001" customHeight="1">
      <c r="B105" s="57" t="s">
        <v>67</v>
      </c>
      <c r="C105" s="58" t="s">
        <v>178</v>
      </c>
      <c r="D105" s="59"/>
      <c r="E105" s="60" t="str">
        <f>AC105</f>
        <v/>
      </c>
      <c r="G105" s="61"/>
      <c r="H105" s="62"/>
      <c r="I105" s="62"/>
      <c r="J105" s="62"/>
      <c r="K105" s="62"/>
      <c r="L105" s="62"/>
      <c r="M105" s="62"/>
      <c r="N105" s="62"/>
      <c r="O105" s="62"/>
      <c r="P105" s="62"/>
      <c r="Q105" s="62"/>
      <c r="R105" s="62"/>
      <c r="S105" s="62"/>
      <c r="T105" s="62"/>
      <c r="U105" s="62"/>
      <c r="V105" s="62"/>
      <c r="W105" s="62"/>
      <c r="X105" s="62"/>
      <c r="Y105" s="62"/>
      <c r="Z105" s="62"/>
      <c r="AA105" s="96">
        <v>3</v>
      </c>
      <c r="AB105" s="96">
        <f>ROUNDUP(AA105/2,0)</f>
        <v>2</v>
      </c>
      <c r="AC105" s="60" t="str">
        <f>IF(COUNTBLANK(AC106:AC108)=$AA105,"",IF((COUNTIF(AC106:AC108,"&gt;=2")&gt;=AB105),"Pass","Fail"))</f>
        <v/>
      </c>
    </row>
    <row r="106" spans="2:29" ht="15">
      <c r="B106" s="63" t="str">
        <f>".1"</f>
        <v>.1</v>
      </c>
      <c r="C106" s="64" t="s">
        <v>179</v>
      </c>
      <c r="D106" s="65"/>
      <c r="E106" s="66"/>
      <c r="G106" s="144"/>
      <c r="H106" s="145"/>
      <c r="I106" s="145"/>
      <c r="J106" s="145"/>
      <c r="K106" s="146"/>
      <c r="L106" s="62"/>
      <c r="M106" s="62"/>
      <c r="N106" s="62"/>
      <c r="O106" s="62"/>
      <c r="P106" s="62"/>
      <c r="Q106" s="62"/>
      <c r="R106" s="62"/>
      <c r="S106" s="62"/>
      <c r="T106" s="62"/>
      <c r="U106" s="62"/>
      <c r="V106" s="62"/>
      <c r="W106" s="62"/>
      <c r="X106" s="62"/>
      <c r="Y106" s="62"/>
      <c r="Z106" s="62"/>
      <c r="AA106" s="96"/>
      <c r="AB106" s="96"/>
      <c r="AC106" s="98" t="str">
        <f t="shared" ref="AC106:AC108" si="16">IF(E106="","",E106)</f>
        <v/>
      </c>
    </row>
    <row r="107" spans="2:29" ht="24">
      <c r="B107" s="63" t="str">
        <f>".2"</f>
        <v>.2</v>
      </c>
      <c r="C107" s="64" t="s">
        <v>180</v>
      </c>
      <c r="D107" s="65"/>
      <c r="E107" s="66"/>
      <c r="G107" s="144"/>
      <c r="H107" s="145"/>
      <c r="I107" s="145"/>
      <c r="J107" s="145"/>
      <c r="K107" s="146"/>
      <c r="L107" s="62"/>
      <c r="M107" s="62"/>
      <c r="N107" s="62"/>
      <c r="O107" s="62"/>
      <c r="P107" s="62"/>
      <c r="Q107" s="62"/>
      <c r="R107" s="62"/>
      <c r="S107" s="62"/>
      <c r="T107" s="62"/>
      <c r="U107" s="62"/>
      <c r="V107" s="62"/>
      <c r="W107" s="62"/>
      <c r="X107" s="62"/>
      <c r="Y107" s="62"/>
      <c r="Z107" s="62"/>
      <c r="AA107" s="96"/>
      <c r="AB107" s="96"/>
      <c r="AC107" s="98" t="str">
        <f t="shared" si="16"/>
        <v/>
      </c>
    </row>
    <row r="108" spans="2:29" ht="24">
      <c r="B108" s="63" t="str">
        <f>".3"</f>
        <v>.3</v>
      </c>
      <c r="C108" s="64" t="s">
        <v>181</v>
      </c>
      <c r="D108" s="65"/>
      <c r="E108" s="66"/>
      <c r="G108" s="144"/>
      <c r="H108" s="145"/>
      <c r="I108" s="145"/>
      <c r="J108" s="145"/>
      <c r="K108" s="146"/>
      <c r="L108" s="62"/>
      <c r="M108" s="62"/>
      <c r="N108" s="62"/>
      <c r="O108" s="62"/>
      <c r="P108" s="62"/>
      <c r="Q108" s="62"/>
      <c r="R108" s="62"/>
      <c r="S108" s="62"/>
      <c r="T108" s="62"/>
      <c r="U108" s="62"/>
      <c r="V108" s="62"/>
      <c r="W108" s="62"/>
      <c r="X108" s="62"/>
      <c r="Y108" s="62"/>
      <c r="Z108" s="62"/>
      <c r="AA108" s="96"/>
      <c r="AB108" s="96"/>
      <c r="AC108" s="98" t="str">
        <f t="shared" si="16"/>
        <v/>
      </c>
    </row>
    <row r="109" spans="2:29" ht="20.100000000000001" customHeight="1">
      <c r="B109" s="57" t="s">
        <v>68</v>
      </c>
      <c r="C109" s="58" t="s">
        <v>182</v>
      </c>
      <c r="D109" s="59"/>
      <c r="E109" s="60" t="str">
        <f>AC109</f>
        <v/>
      </c>
      <c r="G109" s="61"/>
      <c r="H109" s="62"/>
      <c r="I109" s="62"/>
      <c r="J109" s="62"/>
      <c r="K109" s="62"/>
      <c r="L109" s="62"/>
      <c r="M109" s="62"/>
      <c r="N109" s="62"/>
      <c r="O109" s="62"/>
      <c r="P109" s="62"/>
      <c r="Q109" s="62"/>
      <c r="R109" s="62"/>
      <c r="S109" s="62"/>
      <c r="T109" s="62"/>
      <c r="U109" s="62"/>
      <c r="V109" s="62"/>
      <c r="W109" s="62"/>
      <c r="X109" s="62"/>
      <c r="Y109" s="62"/>
      <c r="Z109" s="62"/>
      <c r="AA109" s="96">
        <v>4</v>
      </c>
      <c r="AB109" s="96">
        <f>ROUNDUP(AA109/2,0)</f>
        <v>2</v>
      </c>
      <c r="AC109" s="60" t="str">
        <f>IF(COUNTBLANK(AC110:AC113)=$AA109,"",IF((COUNTIF(AC110:AC113,"&gt;=2")&gt;=AB109),"Pass","Fail"))</f>
        <v/>
      </c>
    </row>
    <row r="110" spans="2:29" ht="15">
      <c r="B110" s="63" t="str">
        <f>".1"</f>
        <v>.1</v>
      </c>
      <c r="C110" s="64" t="s">
        <v>183</v>
      </c>
      <c r="D110" s="65"/>
      <c r="E110" s="66"/>
      <c r="G110" s="144"/>
      <c r="H110" s="145"/>
      <c r="I110" s="145"/>
      <c r="J110" s="145"/>
      <c r="K110" s="146"/>
      <c r="L110" s="62"/>
      <c r="M110" s="62"/>
      <c r="N110" s="62"/>
      <c r="O110" s="62"/>
      <c r="P110" s="62"/>
      <c r="Q110" s="62"/>
      <c r="R110" s="62"/>
      <c r="S110" s="62"/>
      <c r="T110" s="62"/>
      <c r="U110" s="62"/>
      <c r="V110" s="62"/>
      <c r="W110" s="62"/>
      <c r="X110" s="62"/>
      <c r="Y110" s="62"/>
      <c r="Z110" s="62"/>
      <c r="AA110" s="96"/>
      <c r="AB110" s="96"/>
      <c r="AC110" s="98" t="str">
        <f t="shared" ref="AC110:AC113" si="17">IF(E110="","",E110)</f>
        <v/>
      </c>
    </row>
    <row r="111" spans="2:29" ht="15">
      <c r="B111" s="63" t="str">
        <f>".2"</f>
        <v>.2</v>
      </c>
      <c r="C111" s="64" t="s">
        <v>184</v>
      </c>
      <c r="D111" s="65"/>
      <c r="E111" s="66"/>
      <c r="G111" s="144"/>
      <c r="H111" s="145"/>
      <c r="I111" s="145"/>
      <c r="J111" s="145"/>
      <c r="K111" s="146"/>
      <c r="L111" s="62"/>
      <c r="M111" s="62"/>
      <c r="N111" s="62"/>
      <c r="O111" s="62"/>
      <c r="P111" s="62"/>
      <c r="Q111" s="62"/>
      <c r="R111" s="62"/>
      <c r="S111" s="62"/>
      <c r="T111" s="62"/>
      <c r="U111" s="62"/>
      <c r="V111" s="62"/>
      <c r="W111" s="62"/>
      <c r="X111" s="62"/>
      <c r="Y111" s="62"/>
      <c r="Z111" s="62"/>
      <c r="AA111" s="96"/>
      <c r="AB111" s="96"/>
      <c r="AC111" s="98" t="str">
        <f t="shared" si="17"/>
        <v/>
      </c>
    </row>
    <row r="112" spans="2:29" ht="15">
      <c r="B112" s="63" t="str">
        <f>".3"</f>
        <v>.3</v>
      </c>
      <c r="C112" s="64" t="s">
        <v>185</v>
      </c>
      <c r="D112" s="65"/>
      <c r="E112" s="66"/>
      <c r="G112" s="144"/>
      <c r="H112" s="145"/>
      <c r="I112" s="145"/>
      <c r="J112" s="145"/>
      <c r="K112" s="146"/>
      <c r="L112" s="62"/>
      <c r="M112" s="62"/>
      <c r="N112" s="62"/>
      <c r="O112" s="62"/>
      <c r="P112" s="62"/>
      <c r="Q112" s="62"/>
      <c r="R112" s="62"/>
      <c r="S112" s="62"/>
      <c r="T112" s="62"/>
      <c r="U112" s="62"/>
      <c r="V112" s="62"/>
      <c r="W112" s="62"/>
      <c r="X112" s="62"/>
      <c r="Y112" s="62"/>
      <c r="Z112" s="62"/>
      <c r="AA112" s="96"/>
      <c r="AB112" s="96"/>
      <c r="AC112" s="98" t="str">
        <f t="shared" si="17"/>
        <v/>
      </c>
    </row>
    <row r="113" spans="2:30" ht="15">
      <c r="B113" s="63" t="str">
        <f>".4"</f>
        <v>.4</v>
      </c>
      <c r="C113" s="64" t="s">
        <v>186</v>
      </c>
      <c r="D113" s="65"/>
      <c r="E113" s="66"/>
      <c r="G113" s="144"/>
      <c r="H113" s="145"/>
      <c r="I113" s="145"/>
      <c r="J113" s="145"/>
      <c r="K113" s="146"/>
      <c r="L113" s="62"/>
      <c r="M113" s="62"/>
      <c r="N113" s="62"/>
      <c r="O113" s="62"/>
      <c r="P113" s="62"/>
      <c r="Q113" s="62"/>
      <c r="R113" s="62"/>
      <c r="S113" s="62"/>
      <c r="T113" s="62"/>
      <c r="U113" s="62"/>
      <c r="V113" s="62"/>
      <c r="W113" s="62"/>
      <c r="X113" s="62"/>
      <c r="Y113" s="62"/>
      <c r="Z113" s="62"/>
      <c r="AA113" s="96"/>
      <c r="AB113" s="96"/>
      <c r="AC113" s="98" t="str">
        <f t="shared" si="17"/>
        <v/>
      </c>
    </row>
    <row r="114" spans="2:30" ht="20.100000000000001" customHeight="1">
      <c r="B114" s="57" t="s">
        <v>69</v>
      </c>
      <c r="C114" s="58" t="s">
        <v>187</v>
      </c>
      <c r="D114" s="59"/>
      <c r="E114" s="60" t="str">
        <f>AC114</f>
        <v/>
      </c>
      <c r="G114" s="61"/>
      <c r="H114" s="62"/>
      <c r="I114" s="62"/>
      <c r="J114" s="62"/>
      <c r="K114" s="62"/>
      <c r="L114" s="62"/>
      <c r="M114" s="62"/>
      <c r="N114" s="62"/>
      <c r="O114" s="62"/>
      <c r="P114" s="62"/>
      <c r="Q114" s="62"/>
      <c r="R114" s="62"/>
      <c r="S114" s="62"/>
      <c r="T114" s="62"/>
      <c r="U114" s="62"/>
      <c r="V114" s="62"/>
      <c r="W114" s="62"/>
      <c r="X114" s="62"/>
      <c r="Y114" s="62"/>
      <c r="Z114" s="62"/>
      <c r="AA114" s="96">
        <v>5</v>
      </c>
      <c r="AB114" s="96">
        <f>ROUNDUP(AA114/2,0)</f>
        <v>3</v>
      </c>
      <c r="AC114" s="60" t="str">
        <f>IF(COUNTBLANK(AC115:AC119)=$AA114,"",IF((COUNTIF(AC115:AC119,"&gt;=2")&gt;=AB114),"Pass","Fail"))</f>
        <v/>
      </c>
    </row>
    <row r="115" spans="2:30" ht="15">
      <c r="B115" s="63" t="str">
        <f>".1"</f>
        <v>.1</v>
      </c>
      <c r="C115" s="64" t="s">
        <v>188</v>
      </c>
      <c r="D115" s="65"/>
      <c r="E115" s="66"/>
      <c r="G115" s="144"/>
      <c r="H115" s="145"/>
      <c r="I115" s="145"/>
      <c r="J115" s="145"/>
      <c r="K115" s="146"/>
      <c r="L115" s="62"/>
      <c r="M115" s="62"/>
      <c r="N115" s="62"/>
      <c r="O115" s="62"/>
      <c r="P115" s="62"/>
      <c r="Q115" s="62"/>
      <c r="R115" s="62"/>
      <c r="S115" s="62"/>
      <c r="T115" s="62"/>
      <c r="U115" s="62"/>
      <c r="V115" s="62"/>
      <c r="W115" s="62"/>
      <c r="X115" s="62"/>
      <c r="Y115" s="62"/>
      <c r="Z115" s="62"/>
      <c r="AA115" s="96"/>
      <c r="AB115" s="96"/>
      <c r="AC115" s="98" t="str">
        <f t="shared" ref="AC115:AC119" si="18">IF(E115="","",E115)</f>
        <v/>
      </c>
    </row>
    <row r="116" spans="2:30" ht="15">
      <c r="B116" s="63" t="str">
        <f>".2"</f>
        <v>.2</v>
      </c>
      <c r="C116" s="64" t="s">
        <v>189</v>
      </c>
      <c r="D116" s="65"/>
      <c r="E116" s="66"/>
      <c r="G116" s="144"/>
      <c r="H116" s="145"/>
      <c r="I116" s="145"/>
      <c r="J116" s="145"/>
      <c r="K116" s="146"/>
      <c r="L116" s="62"/>
      <c r="M116" s="62"/>
      <c r="N116" s="62"/>
      <c r="O116" s="62"/>
      <c r="P116" s="62"/>
      <c r="Q116" s="62"/>
      <c r="R116" s="62"/>
      <c r="S116" s="62"/>
      <c r="T116" s="62"/>
      <c r="U116" s="62"/>
      <c r="V116" s="62"/>
      <c r="W116" s="62"/>
      <c r="X116" s="62"/>
      <c r="Y116" s="62"/>
      <c r="Z116" s="62"/>
      <c r="AA116" s="96"/>
      <c r="AB116" s="96"/>
      <c r="AC116" s="98" t="str">
        <f t="shared" si="18"/>
        <v/>
      </c>
    </row>
    <row r="117" spans="2:30" ht="15">
      <c r="B117" s="63" t="str">
        <f>".3"</f>
        <v>.3</v>
      </c>
      <c r="C117" s="64" t="s">
        <v>190</v>
      </c>
      <c r="D117" s="65"/>
      <c r="E117" s="66"/>
      <c r="G117" s="144"/>
      <c r="H117" s="145"/>
      <c r="I117" s="145"/>
      <c r="J117" s="145"/>
      <c r="K117" s="146"/>
      <c r="L117" s="62"/>
      <c r="M117" s="62"/>
      <c r="N117" s="62"/>
      <c r="O117" s="62"/>
      <c r="P117" s="62"/>
      <c r="Q117" s="62"/>
      <c r="R117" s="62"/>
      <c r="S117" s="62"/>
      <c r="T117" s="62"/>
      <c r="U117" s="62"/>
      <c r="V117" s="62"/>
      <c r="W117" s="62"/>
      <c r="X117" s="62"/>
      <c r="Y117" s="62"/>
      <c r="Z117" s="62"/>
      <c r="AA117" s="96"/>
      <c r="AB117" s="96"/>
      <c r="AC117" s="98" t="str">
        <f t="shared" si="18"/>
        <v/>
      </c>
      <c r="AD117" s="45" t="s">
        <v>257</v>
      </c>
    </row>
    <row r="118" spans="2:30" ht="15">
      <c r="B118" s="63" t="str">
        <f>".4"</f>
        <v>.4</v>
      </c>
      <c r="C118" s="64" t="s">
        <v>191</v>
      </c>
      <c r="D118" s="65"/>
      <c r="E118" s="66"/>
      <c r="G118" s="144"/>
      <c r="H118" s="145"/>
      <c r="I118" s="145"/>
      <c r="J118" s="145"/>
      <c r="K118" s="146"/>
      <c r="L118" s="62"/>
      <c r="M118" s="62"/>
      <c r="N118" s="62"/>
      <c r="O118" s="62"/>
      <c r="P118" s="62"/>
      <c r="Q118" s="62"/>
      <c r="R118" s="62"/>
      <c r="S118" s="62"/>
      <c r="T118" s="62"/>
      <c r="U118" s="62"/>
      <c r="V118" s="62"/>
      <c r="W118" s="62"/>
      <c r="X118" s="62"/>
      <c r="Y118" s="62"/>
      <c r="Z118" s="62"/>
      <c r="AA118" s="96"/>
      <c r="AB118" s="96"/>
      <c r="AC118" s="98" t="str">
        <f t="shared" si="18"/>
        <v/>
      </c>
    </row>
    <row r="119" spans="2:30" ht="24">
      <c r="B119" s="63" t="str">
        <f>".5"</f>
        <v>.5</v>
      </c>
      <c r="C119" s="64" t="s">
        <v>192</v>
      </c>
      <c r="D119" s="65"/>
      <c r="E119" s="66"/>
      <c r="G119" s="144"/>
      <c r="H119" s="145"/>
      <c r="I119" s="145"/>
      <c r="J119" s="145"/>
      <c r="K119" s="146"/>
      <c r="L119" s="62"/>
      <c r="M119" s="62"/>
      <c r="N119" s="62"/>
      <c r="O119" s="62"/>
      <c r="P119" s="62"/>
      <c r="Q119" s="62"/>
      <c r="R119" s="62"/>
      <c r="S119" s="62"/>
      <c r="T119" s="62"/>
      <c r="U119" s="62"/>
      <c r="V119" s="62"/>
      <c r="W119" s="62"/>
      <c r="X119" s="62"/>
      <c r="Y119" s="62"/>
      <c r="Z119" s="62"/>
      <c r="AA119" s="96"/>
      <c r="AB119" s="96"/>
      <c r="AC119" s="98" t="str">
        <f t="shared" si="18"/>
        <v/>
      </c>
    </row>
    <row r="120" spans="2:30" ht="20.100000000000001" customHeight="1">
      <c r="B120" s="57" t="s">
        <v>70</v>
      </c>
      <c r="C120" s="58" t="s">
        <v>193</v>
      </c>
      <c r="D120" s="59"/>
      <c r="E120" s="60" t="str">
        <f>AC120</f>
        <v/>
      </c>
      <c r="G120" s="61"/>
      <c r="H120" s="62"/>
      <c r="I120" s="62"/>
      <c r="J120" s="62"/>
      <c r="K120" s="62"/>
      <c r="L120" s="62"/>
      <c r="M120" s="62"/>
      <c r="N120" s="62"/>
      <c r="O120" s="62"/>
      <c r="P120" s="62"/>
      <c r="Q120" s="62"/>
      <c r="R120" s="62"/>
      <c r="S120" s="62"/>
      <c r="T120" s="62"/>
      <c r="U120" s="62"/>
      <c r="V120" s="62"/>
      <c r="W120" s="62"/>
      <c r="X120" s="62"/>
      <c r="Y120" s="62"/>
      <c r="Z120" s="62"/>
      <c r="AA120" s="96">
        <v>4</v>
      </c>
      <c r="AB120" s="96">
        <f>ROUNDUP(AA120/2,0)</f>
        <v>2</v>
      </c>
      <c r="AC120" s="60" t="str">
        <f>IF(COUNTBLANK(AC121:AC124)=$AA120,"",IF((COUNTIF(AC121:AC124,"&gt;=2")&gt;=AB120),"Pass","Fail"))</f>
        <v/>
      </c>
    </row>
    <row r="121" spans="2:30" ht="24">
      <c r="B121" s="63" t="str">
        <f>".1"</f>
        <v>.1</v>
      </c>
      <c r="C121" s="64" t="s">
        <v>194</v>
      </c>
      <c r="D121" s="65"/>
      <c r="E121" s="66"/>
      <c r="G121" s="144"/>
      <c r="H121" s="145"/>
      <c r="I121" s="145"/>
      <c r="J121" s="145"/>
      <c r="K121" s="146"/>
      <c r="L121" s="62"/>
      <c r="M121" s="62"/>
      <c r="N121" s="62"/>
      <c r="O121" s="62"/>
      <c r="P121" s="62"/>
      <c r="Q121" s="62"/>
      <c r="R121" s="62"/>
      <c r="S121" s="62"/>
      <c r="T121" s="62"/>
      <c r="U121" s="62"/>
      <c r="V121" s="62"/>
      <c r="W121" s="62"/>
      <c r="X121" s="62"/>
      <c r="Y121" s="62"/>
      <c r="Z121" s="62"/>
      <c r="AA121" s="96"/>
      <c r="AB121" s="96"/>
      <c r="AC121" s="98" t="str">
        <f t="shared" ref="AC121:AC124" si="19">IF(E121="","",E121)</f>
        <v/>
      </c>
    </row>
    <row r="122" spans="2:30" ht="24">
      <c r="B122" s="63" t="str">
        <f>".2"</f>
        <v>.2</v>
      </c>
      <c r="C122" s="64" t="s">
        <v>195</v>
      </c>
      <c r="D122" s="65"/>
      <c r="E122" s="66"/>
      <c r="G122" s="144"/>
      <c r="H122" s="145"/>
      <c r="I122" s="145"/>
      <c r="J122" s="145"/>
      <c r="K122" s="146"/>
      <c r="L122" s="62"/>
      <c r="M122" s="62"/>
      <c r="N122" s="62"/>
      <c r="O122" s="62"/>
      <c r="P122" s="62"/>
      <c r="Q122" s="62"/>
      <c r="R122" s="62"/>
      <c r="S122" s="62"/>
      <c r="T122" s="62"/>
      <c r="U122" s="62"/>
      <c r="V122" s="62"/>
      <c r="W122" s="62"/>
      <c r="X122" s="62"/>
      <c r="Y122" s="62"/>
      <c r="Z122" s="62"/>
      <c r="AA122" s="96"/>
      <c r="AB122" s="96"/>
      <c r="AC122" s="98" t="str">
        <f t="shared" si="19"/>
        <v/>
      </c>
    </row>
    <row r="123" spans="2:30" ht="24">
      <c r="B123" s="63" t="str">
        <f>".3"</f>
        <v>.3</v>
      </c>
      <c r="C123" s="64" t="s">
        <v>196</v>
      </c>
      <c r="D123" s="65"/>
      <c r="E123" s="66"/>
      <c r="G123" s="144"/>
      <c r="H123" s="145"/>
      <c r="I123" s="145"/>
      <c r="J123" s="145"/>
      <c r="K123" s="146"/>
      <c r="L123" s="62"/>
      <c r="M123" s="62"/>
      <c r="N123" s="62"/>
      <c r="O123" s="62"/>
      <c r="P123" s="62"/>
      <c r="Q123" s="62"/>
      <c r="R123" s="62"/>
      <c r="S123" s="62"/>
      <c r="T123" s="62"/>
      <c r="U123" s="62"/>
      <c r="V123" s="62"/>
      <c r="W123" s="62"/>
      <c r="X123" s="62"/>
      <c r="Y123" s="62"/>
      <c r="Z123" s="62"/>
      <c r="AA123" s="96"/>
      <c r="AB123" s="96"/>
      <c r="AC123" s="98" t="str">
        <f t="shared" si="19"/>
        <v/>
      </c>
    </row>
    <row r="124" spans="2:30" ht="24">
      <c r="B124" s="63" t="str">
        <f>".4"</f>
        <v>.4</v>
      </c>
      <c r="C124" s="64" t="s">
        <v>197</v>
      </c>
      <c r="D124" s="65"/>
      <c r="E124" s="66"/>
      <c r="G124" s="144"/>
      <c r="H124" s="145"/>
      <c r="I124" s="145"/>
      <c r="J124" s="145"/>
      <c r="K124" s="146"/>
      <c r="L124" s="62"/>
      <c r="M124" s="62"/>
      <c r="N124" s="62"/>
      <c r="O124" s="62"/>
      <c r="P124" s="62"/>
      <c r="Q124" s="62"/>
      <c r="R124" s="62"/>
      <c r="S124" s="62"/>
      <c r="T124" s="62"/>
      <c r="U124" s="62"/>
      <c r="V124" s="62"/>
      <c r="W124" s="62"/>
      <c r="X124" s="62"/>
      <c r="Y124" s="62"/>
      <c r="Z124" s="62"/>
      <c r="AA124" s="96"/>
      <c r="AB124" s="96"/>
      <c r="AC124" s="98" t="str">
        <f t="shared" si="19"/>
        <v/>
      </c>
    </row>
    <row r="125" spans="2:30" ht="20.100000000000001" customHeight="1">
      <c r="B125" s="57" t="s">
        <v>71</v>
      </c>
      <c r="C125" s="58" t="s">
        <v>198</v>
      </c>
      <c r="D125" s="59"/>
      <c r="E125" s="60" t="str">
        <f>AC125</f>
        <v/>
      </c>
      <c r="G125" s="61"/>
      <c r="H125" s="62"/>
      <c r="I125" s="62"/>
      <c r="J125" s="62"/>
      <c r="K125" s="62"/>
      <c r="L125" s="62"/>
      <c r="M125" s="62"/>
      <c r="N125" s="62"/>
      <c r="O125" s="62"/>
      <c r="P125" s="62"/>
      <c r="Q125" s="62"/>
      <c r="R125" s="62"/>
      <c r="S125" s="62"/>
      <c r="T125" s="62"/>
      <c r="U125" s="62"/>
      <c r="V125" s="62"/>
      <c r="W125" s="62"/>
      <c r="X125" s="62"/>
      <c r="Y125" s="62"/>
      <c r="Z125" s="62"/>
      <c r="AA125" s="96">
        <v>5</v>
      </c>
      <c r="AB125" s="96">
        <f>ROUNDUP(AA125/2,0)</f>
        <v>3</v>
      </c>
      <c r="AC125" s="60" t="str">
        <f>IF(COUNTBLANK(AC126:AC130)=$AA125,"",IF(COUNTIF(AC126:AC130,"&gt;=2")&gt;=AB125,"Pass","Fail"))</f>
        <v/>
      </c>
    </row>
    <row r="126" spans="2:30" ht="24">
      <c r="B126" s="63" t="str">
        <f>".1"</f>
        <v>.1</v>
      </c>
      <c r="C126" s="64" t="s">
        <v>199</v>
      </c>
      <c r="D126" s="65"/>
      <c r="E126" s="66"/>
      <c r="G126" s="144"/>
      <c r="H126" s="145"/>
      <c r="I126" s="145"/>
      <c r="J126" s="145"/>
      <c r="K126" s="146"/>
      <c r="L126" s="62"/>
      <c r="M126" s="62"/>
      <c r="N126" s="62"/>
      <c r="O126" s="62"/>
      <c r="P126" s="62"/>
      <c r="Q126" s="62"/>
      <c r="R126" s="62"/>
      <c r="S126" s="62"/>
      <c r="T126" s="62"/>
      <c r="U126" s="62"/>
      <c r="V126" s="62"/>
      <c r="W126" s="62"/>
      <c r="X126" s="62"/>
      <c r="Y126" s="62"/>
      <c r="Z126" s="62"/>
      <c r="AA126" s="96"/>
      <c r="AB126" s="96"/>
      <c r="AC126" s="98" t="str">
        <f t="shared" ref="AC126:AC130" si="20">IF(E126="","",E126)</f>
        <v/>
      </c>
      <c r="AD126" s="45" t="s">
        <v>258</v>
      </c>
    </row>
    <row r="127" spans="2:30" ht="36">
      <c r="B127" s="63" t="str">
        <f>".2"</f>
        <v>.2</v>
      </c>
      <c r="C127" s="64" t="s">
        <v>200</v>
      </c>
      <c r="D127" s="65"/>
      <c r="E127" s="66"/>
      <c r="G127" s="144"/>
      <c r="H127" s="145"/>
      <c r="I127" s="145"/>
      <c r="J127" s="145"/>
      <c r="K127" s="146"/>
      <c r="L127" s="62"/>
      <c r="M127" s="62"/>
      <c r="N127" s="62"/>
      <c r="O127" s="62"/>
      <c r="P127" s="62"/>
      <c r="Q127" s="62"/>
      <c r="R127" s="62"/>
      <c r="S127" s="62"/>
      <c r="T127" s="62"/>
      <c r="U127" s="62"/>
      <c r="V127" s="62"/>
      <c r="W127" s="62"/>
      <c r="X127" s="62"/>
      <c r="Y127" s="62"/>
      <c r="Z127" s="62"/>
      <c r="AA127" s="96"/>
      <c r="AB127" s="96"/>
      <c r="AC127" s="98" t="str">
        <f t="shared" si="20"/>
        <v/>
      </c>
    </row>
    <row r="128" spans="2:30" ht="36">
      <c r="B128" s="63" t="str">
        <f>".3"</f>
        <v>.3</v>
      </c>
      <c r="C128" s="64" t="s">
        <v>201</v>
      </c>
      <c r="D128" s="65"/>
      <c r="E128" s="66"/>
      <c r="G128" s="144"/>
      <c r="H128" s="145"/>
      <c r="I128" s="145"/>
      <c r="J128" s="145"/>
      <c r="K128" s="146"/>
      <c r="L128" s="62"/>
      <c r="M128" s="62"/>
      <c r="N128" s="62"/>
      <c r="O128" s="62"/>
      <c r="P128" s="62"/>
      <c r="Q128" s="62"/>
      <c r="R128" s="62"/>
      <c r="S128" s="62"/>
      <c r="T128" s="62"/>
      <c r="U128" s="62"/>
      <c r="V128" s="62"/>
      <c r="W128" s="62"/>
      <c r="X128" s="62"/>
      <c r="Y128" s="62"/>
      <c r="Z128" s="62"/>
      <c r="AA128" s="96"/>
      <c r="AB128" s="96"/>
      <c r="AC128" s="98" t="str">
        <f t="shared" si="20"/>
        <v/>
      </c>
    </row>
    <row r="129" spans="2:29" ht="15">
      <c r="B129" s="63" t="str">
        <f>".4"</f>
        <v>.4</v>
      </c>
      <c r="C129" s="64" t="s">
        <v>202</v>
      </c>
      <c r="D129" s="65"/>
      <c r="E129" s="66"/>
      <c r="G129" s="144"/>
      <c r="H129" s="145"/>
      <c r="I129" s="145"/>
      <c r="J129" s="145"/>
      <c r="K129" s="146"/>
      <c r="L129" s="62"/>
      <c r="M129" s="62"/>
      <c r="N129" s="62"/>
      <c r="O129" s="62"/>
      <c r="P129" s="62"/>
      <c r="Q129" s="62"/>
      <c r="R129" s="62"/>
      <c r="S129" s="62"/>
      <c r="T129" s="62"/>
      <c r="U129" s="62"/>
      <c r="V129" s="62"/>
      <c r="W129" s="62"/>
      <c r="X129" s="62"/>
      <c r="Y129" s="62"/>
      <c r="Z129" s="62"/>
      <c r="AA129" s="96"/>
      <c r="AB129" s="96"/>
      <c r="AC129" s="98" t="str">
        <f t="shared" si="20"/>
        <v/>
      </c>
    </row>
    <row r="130" spans="2:29" ht="15">
      <c r="B130" s="63" t="str">
        <f>".5"</f>
        <v>.5</v>
      </c>
      <c r="C130" s="64" t="s">
        <v>203</v>
      </c>
      <c r="D130" s="65"/>
      <c r="E130" s="66"/>
      <c r="G130" s="144"/>
      <c r="H130" s="145"/>
      <c r="I130" s="145"/>
      <c r="J130" s="145"/>
      <c r="K130" s="146"/>
      <c r="L130" s="62"/>
      <c r="M130" s="62"/>
      <c r="N130" s="62"/>
      <c r="O130" s="62"/>
      <c r="P130" s="62"/>
      <c r="Q130" s="62"/>
      <c r="R130" s="62"/>
      <c r="S130" s="62"/>
      <c r="T130" s="62"/>
      <c r="U130" s="62"/>
      <c r="V130" s="62"/>
      <c r="W130" s="62"/>
      <c r="X130" s="62"/>
      <c r="Y130" s="62"/>
      <c r="Z130" s="62"/>
      <c r="AA130" s="96"/>
      <c r="AB130" s="96"/>
      <c r="AC130" s="98" t="str">
        <f t="shared" si="20"/>
        <v/>
      </c>
    </row>
    <row r="131" spans="2:29" ht="20.100000000000001" customHeight="1">
      <c r="B131" s="57" t="s">
        <v>72</v>
      </c>
      <c r="C131" s="58" t="s">
        <v>204</v>
      </c>
      <c r="D131" s="59"/>
      <c r="E131" s="60" t="str">
        <f>AC131</f>
        <v/>
      </c>
      <c r="G131" s="61"/>
      <c r="H131" s="62"/>
      <c r="I131" s="62"/>
      <c r="J131" s="62"/>
      <c r="K131" s="62"/>
      <c r="L131" s="62"/>
      <c r="M131" s="62"/>
      <c r="N131" s="62"/>
      <c r="O131" s="62"/>
      <c r="P131" s="62"/>
      <c r="Q131" s="62"/>
      <c r="R131" s="62"/>
      <c r="S131" s="62"/>
      <c r="T131" s="62"/>
      <c r="U131" s="62"/>
      <c r="V131" s="62"/>
      <c r="W131" s="62"/>
      <c r="X131" s="62"/>
      <c r="Y131" s="62"/>
      <c r="Z131" s="62"/>
      <c r="AA131" s="96">
        <v>5</v>
      </c>
      <c r="AB131" s="96">
        <f>ROUNDUP(AA131/2,0)</f>
        <v>3</v>
      </c>
      <c r="AC131" s="60" t="str">
        <f>IF(COUNTBLANK(AC132:AC136)=$AA131,"",IF((COUNTIF(AC132:AC136,"&gt;=2")&gt;=AB131),"Pass","Fail"))</f>
        <v/>
      </c>
    </row>
    <row r="132" spans="2:29" ht="15">
      <c r="B132" s="63" t="str">
        <f>".1"</f>
        <v>.1</v>
      </c>
      <c r="C132" s="64" t="s">
        <v>205</v>
      </c>
      <c r="D132" s="65"/>
      <c r="E132" s="66"/>
      <c r="G132" s="144"/>
      <c r="H132" s="145"/>
      <c r="I132" s="145"/>
      <c r="J132" s="145"/>
      <c r="K132" s="146"/>
      <c r="L132" s="62"/>
      <c r="M132" s="62"/>
      <c r="N132" s="62"/>
      <c r="O132" s="62"/>
      <c r="P132" s="62"/>
      <c r="Q132" s="62"/>
      <c r="R132" s="62"/>
      <c r="S132" s="62"/>
      <c r="T132" s="62"/>
      <c r="U132" s="62"/>
      <c r="V132" s="62"/>
      <c r="W132" s="62"/>
      <c r="X132" s="62"/>
      <c r="Y132" s="62"/>
      <c r="Z132" s="62"/>
      <c r="AA132" s="96"/>
      <c r="AB132" s="96"/>
      <c r="AC132" s="98" t="str">
        <f t="shared" ref="AC132:AC136" si="21">IF(E132="","",E132)</f>
        <v/>
      </c>
    </row>
    <row r="133" spans="2:29" ht="15">
      <c r="B133" s="63" t="str">
        <f>".2"</f>
        <v>.2</v>
      </c>
      <c r="C133" s="64" t="s">
        <v>206</v>
      </c>
      <c r="D133" s="65"/>
      <c r="E133" s="66"/>
      <c r="G133" s="144"/>
      <c r="H133" s="145"/>
      <c r="I133" s="145"/>
      <c r="J133" s="145"/>
      <c r="K133" s="146"/>
      <c r="L133" s="62"/>
      <c r="M133" s="62"/>
      <c r="N133" s="62"/>
      <c r="O133" s="62"/>
      <c r="P133" s="62"/>
      <c r="Q133" s="62"/>
      <c r="R133" s="62"/>
      <c r="S133" s="62"/>
      <c r="T133" s="62"/>
      <c r="U133" s="62"/>
      <c r="V133" s="62"/>
      <c r="W133" s="62"/>
      <c r="X133" s="62"/>
      <c r="Y133" s="62"/>
      <c r="Z133" s="62"/>
      <c r="AA133" s="96"/>
      <c r="AB133" s="96"/>
      <c r="AC133" s="98" t="str">
        <f t="shared" si="21"/>
        <v/>
      </c>
    </row>
    <row r="134" spans="2:29" ht="15">
      <c r="B134" s="63" t="str">
        <f>".3"</f>
        <v>.3</v>
      </c>
      <c r="C134" s="64" t="s">
        <v>207</v>
      </c>
      <c r="D134" s="65"/>
      <c r="E134" s="66"/>
      <c r="G134" s="144"/>
      <c r="H134" s="145"/>
      <c r="I134" s="145"/>
      <c r="J134" s="145"/>
      <c r="K134" s="146"/>
      <c r="L134" s="62"/>
      <c r="M134" s="62"/>
      <c r="N134" s="62"/>
      <c r="O134" s="62"/>
      <c r="P134" s="62"/>
      <c r="Q134" s="62"/>
      <c r="R134" s="62"/>
      <c r="S134" s="62"/>
      <c r="T134" s="62"/>
      <c r="U134" s="62"/>
      <c r="V134" s="62"/>
      <c r="W134" s="62"/>
      <c r="X134" s="62"/>
      <c r="Y134" s="62"/>
      <c r="Z134" s="62"/>
      <c r="AA134" s="96"/>
      <c r="AB134" s="96"/>
      <c r="AC134" s="98" t="str">
        <f t="shared" si="21"/>
        <v/>
      </c>
    </row>
    <row r="135" spans="2:29" ht="24">
      <c r="B135" s="63" t="str">
        <f>".4"</f>
        <v>.4</v>
      </c>
      <c r="C135" s="64" t="s">
        <v>208</v>
      </c>
      <c r="D135" s="65"/>
      <c r="E135" s="66"/>
      <c r="G135" s="144"/>
      <c r="H135" s="145"/>
      <c r="I135" s="145"/>
      <c r="J135" s="145"/>
      <c r="K135" s="146"/>
      <c r="L135" s="62"/>
      <c r="M135" s="62"/>
      <c r="N135" s="62"/>
      <c r="O135" s="62"/>
      <c r="P135" s="62"/>
      <c r="Q135" s="62"/>
      <c r="R135" s="62"/>
      <c r="S135" s="62"/>
      <c r="T135" s="62"/>
      <c r="U135" s="62"/>
      <c r="V135" s="62"/>
      <c r="W135" s="62"/>
      <c r="X135" s="62"/>
      <c r="Y135" s="62"/>
      <c r="Z135" s="62"/>
      <c r="AA135" s="96"/>
      <c r="AB135" s="96"/>
      <c r="AC135" s="98" t="str">
        <f t="shared" si="21"/>
        <v/>
      </c>
    </row>
    <row r="136" spans="2:29" ht="24">
      <c r="B136" s="63" t="str">
        <f>".5"</f>
        <v>.5</v>
      </c>
      <c r="C136" s="64" t="s">
        <v>209</v>
      </c>
      <c r="D136" s="65"/>
      <c r="E136" s="66"/>
      <c r="G136" s="144"/>
      <c r="H136" s="145"/>
      <c r="I136" s="145"/>
      <c r="J136" s="145"/>
      <c r="K136" s="146"/>
      <c r="L136" s="62"/>
      <c r="M136" s="62"/>
      <c r="N136" s="62"/>
      <c r="O136" s="62"/>
      <c r="P136" s="62"/>
      <c r="Q136" s="62"/>
      <c r="R136" s="62"/>
      <c r="S136" s="62"/>
      <c r="T136" s="62"/>
      <c r="U136" s="62"/>
      <c r="V136" s="62"/>
      <c r="W136" s="62"/>
      <c r="X136" s="62"/>
      <c r="Y136" s="62"/>
      <c r="Z136" s="62"/>
      <c r="AA136" s="96"/>
      <c r="AB136" s="96"/>
      <c r="AC136" s="98" t="str">
        <f t="shared" si="21"/>
        <v/>
      </c>
    </row>
    <row r="137" spans="2:29" ht="20.100000000000001" customHeight="1">
      <c r="B137" s="57" t="s">
        <v>73</v>
      </c>
      <c r="C137" s="58" t="s">
        <v>210</v>
      </c>
      <c r="D137" s="59"/>
      <c r="E137" s="60" t="str">
        <f>AC137</f>
        <v/>
      </c>
      <c r="G137" s="61"/>
      <c r="H137" s="62"/>
      <c r="I137" s="62"/>
      <c r="J137" s="62"/>
      <c r="K137" s="62"/>
      <c r="L137" s="62"/>
      <c r="M137" s="62"/>
      <c r="N137" s="62"/>
      <c r="O137" s="62"/>
      <c r="P137" s="62"/>
      <c r="Q137" s="62"/>
      <c r="R137" s="62"/>
      <c r="S137" s="62"/>
      <c r="T137" s="62"/>
      <c r="U137" s="62"/>
      <c r="V137" s="62"/>
      <c r="W137" s="62"/>
      <c r="X137" s="62"/>
      <c r="Y137" s="62"/>
      <c r="Z137" s="62"/>
      <c r="AA137" s="96">
        <v>5</v>
      </c>
      <c r="AB137" s="96">
        <f>ROUNDUP(AA137/2,0)</f>
        <v>3</v>
      </c>
      <c r="AC137" s="60" t="str">
        <f>IF(COUNTBLANK(AC138:AC142)=$AA137,"",IF((COUNTIF(AC138:AC142,"&gt;=2")&gt;=AB137),"Pass","Fail"))</f>
        <v/>
      </c>
    </row>
    <row r="138" spans="2:29" ht="15">
      <c r="B138" s="63" t="str">
        <f>".1"</f>
        <v>.1</v>
      </c>
      <c r="C138" s="64" t="s">
        <v>211</v>
      </c>
      <c r="D138" s="65"/>
      <c r="E138" s="66"/>
      <c r="G138" s="144"/>
      <c r="H138" s="145"/>
      <c r="I138" s="145"/>
      <c r="J138" s="145"/>
      <c r="K138" s="146"/>
      <c r="L138" s="62"/>
      <c r="M138" s="62"/>
      <c r="N138" s="62"/>
      <c r="O138" s="62"/>
      <c r="P138" s="62"/>
      <c r="Q138" s="62"/>
      <c r="R138" s="62"/>
      <c r="S138" s="62"/>
      <c r="T138" s="62"/>
      <c r="U138" s="62"/>
      <c r="V138" s="62"/>
      <c r="W138" s="62"/>
      <c r="X138" s="62"/>
      <c r="Y138" s="62"/>
      <c r="Z138" s="62"/>
      <c r="AA138" s="96"/>
      <c r="AB138" s="96"/>
      <c r="AC138" s="98" t="str">
        <f t="shared" ref="AC138:AC142" si="22">IF(E138="","",E138)</f>
        <v/>
      </c>
    </row>
    <row r="139" spans="2:29" ht="15">
      <c r="B139" s="63" t="str">
        <f>".2"</f>
        <v>.2</v>
      </c>
      <c r="C139" s="64" t="s">
        <v>212</v>
      </c>
      <c r="D139" s="65"/>
      <c r="E139" s="66"/>
      <c r="G139" s="144"/>
      <c r="H139" s="145"/>
      <c r="I139" s="145"/>
      <c r="J139" s="145"/>
      <c r="K139" s="146"/>
      <c r="L139" s="62"/>
      <c r="M139" s="62"/>
      <c r="N139" s="62"/>
      <c r="O139" s="62"/>
      <c r="P139" s="62"/>
      <c r="Q139" s="62"/>
      <c r="R139" s="62"/>
      <c r="S139" s="62"/>
      <c r="T139" s="62"/>
      <c r="U139" s="62"/>
      <c r="V139" s="62"/>
      <c r="W139" s="62"/>
      <c r="X139" s="62"/>
      <c r="Y139" s="62"/>
      <c r="Z139" s="62"/>
      <c r="AA139" s="96"/>
      <c r="AB139" s="96"/>
      <c r="AC139" s="98" t="str">
        <f t="shared" si="22"/>
        <v/>
      </c>
    </row>
    <row r="140" spans="2:29" ht="24">
      <c r="B140" s="63" t="str">
        <f>".3"</f>
        <v>.3</v>
      </c>
      <c r="C140" s="64" t="s">
        <v>213</v>
      </c>
      <c r="D140" s="65"/>
      <c r="E140" s="66"/>
      <c r="G140" s="144"/>
      <c r="H140" s="145"/>
      <c r="I140" s="145"/>
      <c r="J140" s="145"/>
      <c r="K140" s="146"/>
      <c r="L140" s="62"/>
      <c r="M140" s="62"/>
      <c r="N140" s="62"/>
      <c r="O140" s="62"/>
      <c r="P140" s="62"/>
      <c r="Q140" s="62"/>
      <c r="R140" s="62"/>
      <c r="S140" s="62"/>
      <c r="T140" s="62"/>
      <c r="U140" s="62"/>
      <c r="V140" s="62"/>
      <c r="W140" s="62"/>
      <c r="X140" s="62"/>
      <c r="Y140" s="62"/>
      <c r="Z140" s="62"/>
      <c r="AA140" s="96"/>
      <c r="AB140" s="96"/>
      <c r="AC140" s="98" t="str">
        <f t="shared" si="22"/>
        <v/>
      </c>
    </row>
    <row r="141" spans="2:29" ht="24">
      <c r="B141" s="63" t="str">
        <f>".4"</f>
        <v>.4</v>
      </c>
      <c r="C141" s="64" t="s">
        <v>214</v>
      </c>
      <c r="D141" s="65"/>
      <c r="E141" s="66"/>
      <c r="G141" s="144"/>
      <c r="H141" s="145"/>
      <c r="I141" s="145"/>
      <c r="J141" s="145"/>
      <c r="K141" s="146"/>
      <c r="L141" s="62"/>
      <c r="M141" s="62"/>
      <c r="N141" s="62"/>
      <c r="O141" s="62"/>
      <c r="P141" s="62"/>
      <c r="Q141" s="62"/>
      <c r="R141" s="62"/>
      <c r="S141" s="62"/>
      <c r="T141" s="62"/>
      <c r="U141" s="62"/>
      <c r="V141" s="62"/>
      <c r="W141" s="62"/>
      <c r="X141" s="62"/>
      <c r="Y141" s="62"/>
      <c r="Z141" s="62"/>
      <c r="AA141" s="96"/>
      <c r="AB141" s="96"/>
      <c r="AC141" s="98" t="str">
        <f t="shared" si="22"/>
        <v/>
      </c>
    </row>
    <row r="142" spans="2:29" ht="24">
      <c r="B142" s="63" t="str">
        <f>".5"</f>
        <v>.5</v>
      </c>
      <c r="C142" s="64" t="s">
        <v>215</v>
      </c>
      <c r="D142" s="65"/>
      <c r="E142" s="66"/>
      <c r="G142" s="144"/>
      <c r="H142" s="145"/>
      <c r="I142" s="145"/>
      <c r="J142" s="145"/>
      <c r="K142" s="146"/>
      <c r="L142" s="62"/>
      <c r="M142" s="62"/>
      <c r="N142" s="62"/>
      <c r="O142" s="62"/>
      <c r="P142" s="62"/>
      <c r="Q142" s="62"/>
      <c r="R142" s="62"/>
      <c r="S142" s="62"/>
      <c r="T142" s="62"/>
      <c r="U142" s="62"/>
      <c r="V142" s="62"/>
      <c r="W142" s="62"/>
      <c r="X142" s="62"/>
      <c r="Y142" s="62"/>
      <c r="Z142" s="62"/>
      <c r="AA142" s="96"/>
      <c r="AB142" s="96"/>
      <c r="AC142" s="98" t="str">
        <f t="shared" si="22"/>
        <v/>
      </c>
    </row>
    <row r="143" spans="2:29" ht="20.100000000000001" customHeight="1">
      <c r="B143" s="57" t="s">
        <v>74</v>
      </c>
      <c r="C143" s="58" t="s">
        <v>216</v>
      </c>
      <c r="D143" s="59"/>
      <c r="E143" s="60" t="str">
        <f>AC143</f>
        <v/>
      </c>
      <c r="G143" s="61"/>
      <c r="H143" s="62"/>
      <c r="I143" s="62"/>
      <c r="J143" s="62"/>
      <c r="K143" s="62"/>
      <c r="L143" s="62"/>
      <c r="M143" s="62"/>
      <c r="N143" s="62"/>
      <c r="O143" s="62"/>
      <c r="P143" s="62"/>
      <c r="Q143" s="62"/>
      <c r="R143" s="62"/>
      <c r="S143" s="62"/>
      <c r="T143" s="62"/>
      <c r="U143" s="62"/>
      <c r="V143" s="62"/>
      <c r="W143" s="62"/>
      <c r="X143" s="62"/>
      <c r="Y143" s="62"/>
      <c r="Z143" s="62"/>
      <c r="AA143" s="96">
        <v>4</v>
      </c>
      <c r="AB143" s="96">
        <f>ROUNDUP(AA143/2,0)</f>
        <v>2</v>
      </c>
      <c r="AC143" s="60" t="str">
        <f>IF(COUNTBLANK(AC144:AC147)=$AA143,"",IF((COUNTIF(AC144:AC147,"&gt;=2")&gt;=AB143),"Pass","Fail"))</f>
        <v/>
      </c>
    </row>
    <row r="144" spans="2:29" ht="15">
      <c r="B144" s="63" t="str">
        <f>".1"</f>
        <v>.1</v>
      </c>
      <c r="C144" s="64" t="s">
        <v>217</v>
      </c>
      <c r="D144" s="65"/>
      <c r="E144" s="66"/>
      <c r="G144" s="144"/>
      <c r="H144" s="145"/>
      <c r="I144" s="145"/>
      <c r="J144" s="145"/>
      <c r="K144" s="146"/>
      <c r="L144" s="62"/>
      <c r="M144" s="62"/>
      <c r="N144" s="62"/>
      <c r="O144" s="62"/>
      <c r="P144" s="62"/>
      <c r="Q144" s="62"/>
      <c r="R144" s="62"/>
      <c r="S144" s="62"/>
      <c r="T144" s="62"/>
      <c r="U144" s="62"/>
      <c r="V144" s="62"/>
      <c r="W144" s="62"/>
      <c r="X144" s="62"/>
      <c r="Y144" s="62"/>
      <c r="Z144" s="62"/>
      <c r="AA144" s="96"/>
      <c r="AB144" s="96"/>
      <c r="AC144" s="98" t="str">
        <f t="shared" ref="AC144:AC147" si="23">IF(E144="","",E144)</f>
        <v/>
      </c>
    </row>
    <row r="145" spans="2:30" ht="24">
      <c r="B145" s="63" t="str">
        <f>".2"</f>
        <v>.2</v>
      </c>
      <c r="C145" s="64" t="s">
        <v>218</v>
      </c>
      <c r="D145" s="65"/>
      <c r="E145" s="66"/>
      <c r="G145" s="144"/>
      <c r="H145" s="145"/>
      <c r="I145" s="145"/>
      <c r="J145" s="145"/>
      <c r="K145" s="146"/>
      <c r="L145" s="62"/>
      <c r="M145" s="62"/>
      <c r="N145" s="62"/>
      <c r="O145" s="62"/>
      <c r="P145" s="62"/>
      <c r="Q145" s="62"/>
      <c r="R145" s="62"/>
      <c r="S145" s="62"/>
      <c r="T145" s="62"/>
      <c r="U145" s="62"/>
      <c r="V145" s="62"/>
      <c r="W145" s="62"/>
      <c r="X145" s="62"/>
      <c r="Y145" s="62"/>
      <c r="Z145" s="62"/>
      <c r="AA145" s="96"/>
      <c r="AB145" s="96"/>
      <c r="AC145" s="98" t="str">
        <f t="shared" si="23"/>
        <v/>
      </c>
    </row>
    <row r="146" spans="2:30" ht="36">
      <c r="B146" s="63" t="str">
        <f>".3"</f>
        <v>.3</v>
      </c>
      <c r="C146" s="64" t="s">
        <v>219</v>
      </c>
      <c r="D146" s="65"/>
      <c r="E146" s="66"/>
      <c r="G146" s="144"/>
      <c r="H146" s="145"/>
      <c r="I146" s="145"/>
      <c r="J146" s="145"/>
      <c r="K146" s="146"/>
      <c r="L146" s="62"/>
      <c r="M146" s="62"/>
      <c r="N146" s="62"/>
      <c r="O146" s="62"/>
      <c r="P146" s="62"/>
      <c r="Q146" s="62"/>
      <c r="R146" s="62"/>
      <c r="S146" s="62"/>
      <c r="T146" s="62"/>
      <c r="U146" s="62"/>
      <c r="V146" s="62"/>
      <c r="W146" s="62"/>
      <c r="X146" s="62"/>
      <c r="Y146" s="62"/>
      <c r="Z146" s="62"/>
      <c r="AA146" s="96"/>
      <c r="AB146" s="96"/>
      <c r="AC146" s="98" t="str">
        <f t="shared" si="23"/>
        <v/>
      </c>
    </row>
    <row r="147" spans="2:30" ht="24">
      <c r="B147" s="63" t="str">
        <f>".4"</f>
        <v>.4</v>
      </c>
      <c r="C147" s="64" t="s">
        <v>220</v>
      </c>
      <c r="D147" s="65"/>
      <c r="E147" s="66"/>
      <c r="G147" s="144"/>
      <c r="H147" s="145"/>
      <c r="I147" s="145"/>
      <c r="J147" s="145"/>
      <c r="K147" s="146"/>
      <c r="L147" s="62"/>
      <c r="M147" s="62"/>
      <c r="N147" s="62"/>
      <c r="O147" s="62"/>
      <c r="P147" s="62"/>
      <c r="Q147" s="62"/>
      <c r="R147" s="62"/>
      <c r="S147" s="62"/>
      <c r="T147" s="62"/>
      <c r="U147" s="62"/>
      <c r="V147" s="62"/>
      <c r="W147" s="62"/>
      <c r="X147" s="62"/>
      <c r="Y147" s="62"/>
      <c r="Z147" s="62"/>
      <c r="AA147" s="96"/>
      <c r="AB147" s="96"/>
      <c r="AC147" s="98" t="str">
        <f t="shared" si="23"/>
        <v/>
      </c>
    </row>
    <row r="148" spans="2:30" ht="20.100000000000001" customHeight="1">
      <c r="B148" s="57" t="s">
        <v>75</v>
      </c>
      <c r="C148" s="58" t="s">
        <v>221</v>
      </c>
      <c r="D148" s="59"/>
      <c r="E148" s="60" t="str">
        <f>AC148</f>
        <v/>
      </c>
      <c r="G148" s="61"/>
      <c r="H148" s="62"/>
      <c r="I148" s="62"/>
      <c r="J148" s="62"/>
      <c r="K148" s="62"/>
      <c r="L148" s="62"/>
      <c r="M148" s="62"/>
      <c r="N148" s="62"/>
      <c r="O148" s="62"/>
      <c r="P148" s="62"/>
      <c r="Q148" s="62"/>
      <c r="R148" s="62"/>
      <c r="S148" s="62"/>
      <c r="T148" s="62"/>
      <c r="U148" s="62"/>
      <c r="V148" s="62"/>
      <c r="W148" s="62"/>
      <c r="X148" s="62"/>
      <c r="Y148" s="62"/>
      <c r="Z148" s="99"/>
      <c r="AA148" s="96">
        <v>6</v>
      </c>
      <c r="AB148" s="96">
        <f>ROUNDUP(AA148/2,0)</f>
        <v>3</v>
      </c>
      <c r="AC148" s="60" t="str">
        <f>IF(COUNTBLANK(AC149:AC154)=$AA148,"",IF((COUNTIF(AC149:AC154,"&gt;=2")&gt;=AB148),"Pass","Fail"))</f>
        <v/>
      </c>
    </row>
    <row r="149" spans="2:30" ht="24">
      <c r="B149" s="63" t="str">
        <f>".1"</f>
        <v>.1</v>
      </c>
      <c r="C149" s="64" t="s">
        <v>222</v>
      </c>
      <c r="D149" s="65"/>
      <c r="E149" s="66"/>
      <c r="G149" s="144"/>
      <c r="H149" s="145"/>
      <c r="I149" s="145"/>
      <c r="J149" s="145"/>
      <c r="K149" s="146"/>
      <c r="L149" s="62"/>
      <c r="M149" s="62"/>
      <c r="N149" s="62"/>
      <c r="O149" s="62"/>
      <c r="P149" s="62"/>
      <c r="Q149" s="62"/>
      <c r="R149" s="62"/>
      <c r="S149" s="62"/>
      <c r="T149" s="62"/>
      <c r="U149" s="62"/>
      <c r="V149" s="62"/>
      <c r="W149" s="62"/>
      <c r="X149" s="62"/>
      <c r="Y149" s="62"/>
      <c r="Z149" s="62"/>
      <c r="AA149" s="96"/>
      <c r="AB149" s="96"/>
      <c r="AC149" s="98" t="str">
        <f t="shared" ref="AC149:AC154" si="24">IF(E149="","",E149)</f>
        <v/>
      </c>
    </row>
    <row r="150" spans="2:30" ht="24">
      <c r="B150" s="63" t="str">
        <f>".2"</f>
        <v>.2</v>
      </c>
      <c r="C150" s="64" t="s">
        <v>223</v>
      </c>
      <c r="D150" s="65"/>
      <c r="E150" s="66"/>
      <c r="G150" s="144"/>
      <c r="H150" s="145"/>
      <c r="I150" s="145"/>
      <c r="J150" s="145"/>
      <c r="K150" s="146"/>
      <c r="L150" s="62"/>
      <c r="M150" s="62"/>
      <c r="N150" s="62"/>
      <c r="O150" s="62"/>
      <c r="P150" s="62"/>
      <c r="Q150" s="62"/>
      <c r="R150" s="62"/>
      <c r="S150" s="62"/>
      <c r="T150" s="62"/>
      <c r="U150" s="62"/>
      <c r="V150" s="62"/>
      <c r="W150" s="62"/>
      <c r="X150" s="62"/>
      <c r="Y150" s="62"/>
      <c r="Z150" s="62"/>
      <c r="AA150" s="96"/>
      <c r="AB150" s="96"/>
      <c r="AC150" s="98" t="str">
        <f t="shared" si="24"/>
        <v/>
      </c>
    </row>
    <row r="151" spans="2:30" ht="24">
      <c r="B151" s="63" t="str">
        <f>".3"</f>
        <v>.3</v>
      </c>
      <c r="C151" s="64" t="s">
        <v>224</v>
      </c>
      <c r="D151" s="65"/>
      <c r="E151" s="66"/>
      <c r="G151" s="144"/>
      <c r="H151" s="145"/>
      <c r="I151" s="145"/>
      <c r="J151" s="145"/>
      <c r="K151" s="146"/>
      <c r="L151" s="62"/>
      <c r="M151" s="62"/>
      <c r="N151" s="62"/>
      <c r="O151" s="62"/>
      <c r="P151" s="62"/>
      <c r="Q151" s="62"/>
      <c r="R151" s="62"/>
      <c r="S151" s="62"/>
      <c r="T151" s="62"/>
      <c r="U151" s="62"/>
      <c r="V151" s="62"/>
      <c r="W151" s="62"/>
      <c r="X151" s="62"/>
      <c r="Y151" s="62"/>
      <c r="Z151" s="62"/>
      <c r="AA151" s="96"/>
      <c r="AB151" s="96"/>
      <c r="AC151" s="98" t="str">
        <f t="shared" si="24"/>
        <v/>
      </c>
      <c r="AD151" s="45" t="s">
        <v>259</v>
      </c>
    </row>
    <row r="152" spans="2:30" ht="15">
      <c r="B152" s="63" t="str">
        <f>".4"</f>
        <v>.4</v>
      </c>
      <c r="C152" s="64" t="s">
        <v>225</v>
      </c>
      <c r="D152" s="65"/>
      <c r="E152" s="66"/>
      <c r="G152" s="144"/>
      <c r="H152" s="145"/>
      <c r="I152" s="145"/>
      <c r="J152" s="145"/>
      <c r="K152" s="146"/>
      <c r="L152" s="62"/>
      <c r="M152" s="62"/>
      <c r="N152" s="62"/>
      <c r="O152" s="62"/>
      <c r="P152" s="62"/>
      <c r="Q152" s="62"/>
      <c r="R152" s="62"/>
      <c r="S152" s="62"/>
      <c r="T152" s="62"/>
      <c r="U152" s="62"/>
      <c r="V152" s="62"/>
      <c r="W152" s="62"/>
      <c r="X152" s="62"/>
      <c r="Y152" s="62"/>
      <c r="Z152" s="62"/>
      <c r="AA152" s="96"/>
      <c r="AB152" s="96"/>
      <c r="AC152" s="98" t="str">
        <f t="shared" si="24"/>
        <v/>
      </c>
    </row>
    <row r="153" spans="2:30" ht="24">
      <c r="B153" s="63" t="str">
        <f>".5"</f>
        <v>.5</v>
      </c>
      <c r="C153" s="64" t="s">
        <v>226</v>
      </c>
      <c r="D153" s="65"/>
      <c r="E153" s="66"/>
      <c r="G153" s="144"/>
      <c r="H153" s="145"/>
      <c r="I153" s="145"/>
      <c r="J153" s="145"/>
      <c r="K153" s="146"/>
      <c r="L153" s="62"/>
      <c r="M153" s="62"/>
      <c r="N153" s="62"/>
      <c r="O153" s="62"/>
      <c r="P153" s="62"/>
      <c r="Q153" s="62"/>
      <c r="R153" s="62"/>
      <c r="S153" s="62"/>
      <c r="T153" s="62"/>
      <c r="U153" s="62"/>
      <c r="V153" s="62"/>
      <c r="W153" s="62"/>
      <c r="X153" s="62"/>
      <c r="Y153" s="62"/>
      <c r="Z153" s="62"/>
      <c r="AA153" s="96"/>
      <c r="AB153" s="96"/>
      <c r="AC153" s="98" t="str">
        <f t="shared" si="24"/>
        <v/>
      </c>
    </row>
    <row r="154" spans="2:30" ht="15">
      <c r="B154" s="63" t="str">
        <f>".6"</f>
        <v>.6</v>
      </c>
      <c r="C154" s="64" t="s">
        <v>227</v>
      </c>
      <c r="D154" s="65"/>
      <c r="E154" s="66"/>
      <c r="G154" s="144"/>
      <c r="H154" s="145"/>
      <c r="I154" s="145"/>
      <c r="J154" s="145"/>
      <c r="K154" s="146"/>
      <c r="L154" s="62"/>
      <c r="M154" s="62"/>
      <c r="N154" s="62"/>
      <c r="O154" s="62"/>
      <c r="P154" s="62"/>
      <c r="Q154" s="62"/>
      <c r="R154" s="62"/>
      <c r="S154" s="62"/>
      <c r="T154" s="62"/>
      <c r="U154" s="62"/>
      <c r="V154" s="62"/>
      <c r="W154" s="62"/>
      <c r="X154" s="62"/>
      <c r="Y154" s="62"/>
      <c r="Z154" s="62"/>
      <c r="AA154" s="96"/>
      <c r="AB154" s="96"/>
      <c r="AC154" s="98" t="str">
        <f t="shared" si="24"/>
        <v/>
      </c>
    </row>
    <row r="155" spans="2:30" ht="20.100000000000001" customHeight="1">
      <c r="B155" s="57" t="s">
        <v>76</v>
      </c>
      <c r="C155" s="58" t="s">
        <v>228</v>
      </c>
      <c r="D155" s="59"/>
      <c r="E155" s="60" t="str">
        <f>AC155</f>
        <v/>
      </c>
      <c r="G155" s="61"/>
      <c r="H155" s="62"/>
      <c r="I155" s="62"/>
      <c r="J155" s="62"/>
      <c r="K155" s="62"/>
      <c r="L155" s="62"/>
      <c r="M155" s="62"/>
      <c r="N155" s="62"/>
      <c r="O155" s="62"/>
      <c r="P155" s="62"/>
      <c r="Q155" s="62"/>
      <c r="R155" s="62"/>
      <c r="S155" s="62"/>
      <c r="T155" s="62"/>
      <c r="U155" s="62"/>
      <c r="V155" s="62"/>
      <c r="W155" s="62"/>
      <c r="X155" s="62"/>
      <c r="Y155" s="62"/>
      <c r="Z155" s="99"/>
      <c r="AA155" s="96">
        <v>5</v>
      </c>
      <c r="AB155" s="96">
        <f>ROUNDUP(AA155/2,0)</f>
        <v>3</v>
      </c>
      <c r="AC155" s="60" t="str">
        <f>IF(COUNTBLANK(AC156:AC160)=$AA155,"",IF((COUNTIF(AC156:AC160,"&gt;=2")&gt;=AB155),"Pass","Fail"))</f>
        <v/>
      </c>
    </row>
    <row r="156" spans="2:30" ht="26.1" customHeight="1">
      <c r="B156" s="63" t="str">
        <f>".1"</f>
        <v>.1</v>
      </c>
      <c r="C156" s="64" t="s">
        <v>229</v>
      </c>
      <c r="D156" s="65"/>
      <c r="E156" s="66"/>
      <c r="G156" s="144"/>
      <c r="H156" s="145"/>
      <c r="I156" s="145"/>
      <c r="J156" s="145"/>
      <c r="K156" s="146"/>
      <c r="L156" s="62"/>
      <c r="M156" s="62"/>
      <c r="N156" s="62"/>
      <c r="O156" s="62"/>
      <c r="P156" s="62"/>
      <c r="Q156" s="62"/>
      <c r="R156" s="62"/>
      <c r="S156" s="62"/>
      <c r="T156" s="62"/>
      <c r="U156" s="62"/>
      <c r="V156" s="62"/>
      <c r="W156" s="62"/>
      <c r="X156" s="62"/>
      <c r="Y156" s="62"/>
      <c r="Z156" s="62"/>
      <c r="AA156" s="96"/>
      <c r="AB156" s="96"/>
      <c r="AC156" s="98" t="str">
        <f t="shared" ref="AC156:AC160" si="25">IF(E156="","",E156)</f>
        <v/>
      </c>
    </row>
    <row r="157" spans="2:30" ht="15">
      <c r="B157" s="63" t="str">
        <f>".2"</f>
        <v>.2</v>
      </c>
      <c r="C157" s="64" t="s">
        <v>230</v>
      </c>
      <c r="D157" s="65"/>
      <c r="E157" s="66"/>
      <c r="G157" s="144"/>
      <c r="H157" s="145"/>
      <c r="I157" s="145"/>
      <c r="J157" s="145"/>
      <c r="K157" s="146"/>
      <c r="L157" s="62"/>
      <c r="M157" s="62"/>
      <c r="N157" s="62"/>
      <c r="O157" s="62"/>
      <c r="P157" s="62"/>
      <c r="Q157" s="62"/>
      <c r="R157" s="62"/>
      <c r="S157" s="62"/>
      <c r="T157" s="62"/>
      <c r="U157" s="62"/>
      <c r="V157" s="62"/>
      <c r="W157" s="62"/>
      <c r="X157" s="62"/>
      <c r="Y157" s="62"/>
      <c r="Z157" s="62"/>
      <c r="AA157" s="96"/>
      <c r="AB157" s="96"/>
      <c r="AC157" s="98" t="str">
        <f t="shared" si="25"/>
        <v/>
      </c>
    </row>
    <row r="158" spans="2:30" ht="24">
      <c r="B158" s="63" t="str">
        <f>".3"</f>
        <v>.3</v>
      </c>
      <c r="C158" s="64" t="s">
        <v>231</v>
      </c>
      <c r="D158" s="65"/>
      <c r="E158" s="66"/>
      <c r="G158" s="144"/>
      <c r="H158" s="145"/>
      <c r="I158" s="145"/>
      <c r="J158" s="145"/>
      <c r="K158" s="146"/>
      <c r="L158" s="62"/>
      <c r="M158" s="62"/>
      <c r="N158" s="62"/>
      <c r="O158" s="62"/>
      <c r="P158" s="62"/>
      <c r="Q158" s="62"/>
      <c r="R158" s="62"/>
      <c r="S158" s="62"/>
      <c r="T158" s="62"/>
      <c r="U158" s="62"/>
      <c r="V158" s="62"/>
      <c r="W158" s="62"/>
      <c r="X158" s="62"/>
      <c r="Y158" s="62"/>
      <c r="Z158" s="62"/>
      <c r="AA158" s="96"/>
      <c r="AB158" s="96"/>
      <c r="AC158" s="98" t="str">
        <f t="shared" si="25"/>
        <v/>
      </c>
    </row>
    <row r="159" spans="2:30" ht="24">
      <c r="B159" s="63" t="str">
        <f>".4"</f>
        <v>.4</v>
      </c>
      <c r="C159" s="64" t="s">
        <v>232</v>
      </c>
      <c r="D159" s="65"/>
      <c r="E159" s="66"/>
      <c r="G159" s="144"/>
      <c r="H159" s="145"/>
      <c r="I159" s="145"/>
      <c r="J159" s="145"/>
      <c r="K159" s="146"/>
      <c r="L159" s="62"/>
      <c r="M159" s="62"/>
      <c r="N159" s="62"/>
      <c r="O159" s="62"/>
      <c r="P159" s="62"/>
      <c r="Q159" s="62"/>
      <c r="R159" s="62"/>
      <c r="S159" s="62"/>
      <c r="T159" s="62"/>
      <c r="U159" s="62"/>
      <c r="V159" s="62"/>
      <c r="W159" s="62"/>
      <c r="X159" s="62"/>
      <c r="Y159" s="62"/>
      <c r="Z159" s="62"/>
      <c r="AA159" s="96"/>
      <c r="AB159" s="96"/>
      <c r="AC159" s="98" t="str">
        <f t="shared" si="25"/>
        <v/>
      </c>
    </row>
    <row r="160" spans="2:30" ht="24">
      <c r="B160" s="63" t="str">
        <f>".5"</f>
        <v>.5</v>
      </c>
      <c r="C160" s="64" t="s">
        <v>233</v>
      </c>
      <c r="D160" s="65"/>
      <c r="E160" s="66"/>
      <c r="G160" s="144"/>
      <c r="H160" s="145"/>
      <c r="I160" s="145"/>
      <c r="J160" s="145"/>
      <c r="K160" s="146"/>
      <c r="L160" s="62"/>
      <c r="M160" s="62"/>
      <c r="N160" s="62"/>
      <c r="O160" s="62"/>
      <c r="P160" s="62"/>
      <c r="Q160" s="62"/>
      <c r="R160" s="62"/>
      <c r="S160" s="62"/>
      <c r="T160" s="62"/>
      <c r="U160" s="62"/>
      <c r="V160" s="62"/>
      <c r="W160" s="62"/>
      <c r="X160" s="62"/>
      <c r="Y160" s="62"/>
      <c r="Z160" s="62"/>
      <c r="AA160" s="96"/>
      <c r="AB160" s="96"/>
      <c r="AC160" s="98" t="str">
        <f t="shared" si="25"/>
        <v/>
      </c>
    </row>
    <row r="161" spans="2:29" ht="20.100000000000001" customHeight="1">
      <c r="B161" s="57" t="s">
        <v>77</v>
      </c>
      <c r="C161" s="58" t="s">
        <v>234</v>
      </c>
      <c r="D161" s="59"/>
      <c r="E161" s="60" t="str">
        <f>AC161</f>
        <v/>
      </c>
      <c r="G161" s="61"/>
      <c r="H161" s="62"/>
      <c r="I161" s="62"/>
      <c r="J161" s="62"/>
      <c r="K161" s="62"/>
      <c r="L161" s="62"/>
      <c r="M161" s="62"/>
      <c r="N161" s="62"/>
      <c r="O161" s="62"/>
      <c r="P161" s="62"/>
      <c r="Q161" s="62"/>
      <c r="R161" s="62"/>
      <c r="S161" s="62"/>
      <c r="T161" s="62"/>
      <c r="U161" s="62"/>
      <c r="V161" s="62"/>
      <c r="W161" s="62"/>
      <c r="X161" s="62"/>
      <c r="Y161" s="62"/>
      <c r="Z161" s="99"/>
      <c r="AA161" s="96">
        <v>5</v>
      </c>
      <c r="AB161" s="96">
        <f>ROUNDUP(AA161/2,0)</f>
        <v>3</v>
      </c>
      <c r="AC161" s="60" t="str">
        <f>IF(COUNTBLANK(AC162:AC166)=$AA161,"",IF((COUNTIF(AC162:AC166,"&gt;=2")&gt;=AB161),"Pass","Fail"))</f>
        <v/>
      </c>
    </row>
    <row r="162" spans="2:29" ht="24">
      <c r="B162" s="63" t="str">
        <f>".1"</f>
        <v>.1</v>
      </c>
      <c r="C162" s="64" t="s">
        <v>235</v>
      </c>
      <c r="D162" s="65"/>
      <c r="E162" s="66"/>
      <c r="G162" s="144"/>
      <c r="H162" s="145"/>
      <c r="I162" s="145"/>
      <c r="J162" s="145"/>
      <c r="K162" s="146"/>
      <c r="L162" s="62"/>
      <c r="M162" s="62"/>
      <c r="N162" s="62"/>
      <c r="O162" s="62"/>
      <c r="P162" s="62"/>
      <c r="Q162" s="62"/>
      <c r="R162" s="62"/>
      <c r="S162" s="62"/>
      <c r="T162" s="62"/>
      <c r="U162" s="62"/>
      <c r="V162" s="62"/>
      <c r="W162" s="62"/>
      <c r="X162" s="62"/>
      <c r="Y162" s="62"/>
      <c r="Z162" s="62"/>
      <c r="AA162" s="96"/>
      <c r="AB162" s="96"/>
      <c r="AC162" s="98" t="str">
        <f t="shared" ref="AC162:AC166" si="26">IF(E162="","",E162)</f>
        <v/>
      </c>
    </row>
    <row r="163" spans="2:29" ht="24">
      <c r="B163" s="63" t="str">
        <f>".2"</f>
        <v>.2</v>
      </c>
      <c r="C163" s="64" t="s">
        <v>236</v>
      </c>
      <c r="D163" s="65"/>
      <c r="E163" s="66"/>
      <c r="G163" s="144"/>
      <c r="H163" s="145"/>
      <c r="I163" s="145"/>
      <c r="J163" s="145"/>
      <c r="K163" s="146"/>
      <c r="L163" s="62"/>
      <c r="M163" s="62"/>
      <c r="N163" s="62"/>
      <c r="O163" s="62"/>
      <c r="P163" s="62"/>
      <c r="Q163" s="62"/>
      <c r="R163" s="62"/>
      <c r="S163" s="62"/>
      <c r="T163" s="62"/>
      <c r="U163" s="62"/>
      <c r="V163" s="62"/>
      <c r="W163" s="62"/>
      <c r="X163" s="62"/>
      <c r="Y163" s="62"/>
      <c r="Z163" s="62"/>
      <c r="AA163" s="96"/>
      <c r="AB163" s="96"/>
      <c r="AC163" s="98" t="str">
        <f t="shared" si="26"/>
        <v/>
      </c>
    </row>
    <row r="164" spans="2:29" ht="36">
      <c r="B164" s="63" t="str">
        <f>".3"</f>
        <v>.3</v>
      </c>
      <c r="C164" s="64" t="s">
        <v>237</v>
      </c>
      <c r="D164" s="65"/>
      <c r="E164" s="66"/>
      <c r="G164" s="144"/>
      <c r="H164" s="145"/>
      <c r="I164" s="145"/>
      <c r="J164" s="145"/>
      <c r="K164" s="146"/>
      <c r="L164" s="62"/>
      <c r="M164" s="62"/>
      <c r="N164" s="62"/>
      <c r="O164" s="62"/>
      <c r="P164" s="62"/>
      <c r="Q164" s="62"/>
      <c r="R164" s="62"/>
      <c r="S164" s="62"/>
      <c r="T164" s="62"/>
      <c r="U164" s="62"/>
      <c r="V164" s="62"/>
      <c r="W164" s="62"/>
      <c r="X164" s="62"/>
      <c r="Y164" s="62"/>
      <c r="Z164" s="62"/>
      <c r="AA164" s="96"/>
      <c r="AB164" s="96"/>
      <c r="AC164" s="98" t="str">
        <f t="shared" si="26"/>
        <v/>
      </c>
    </row>
    <row r="165" spans="2:29" ht="24">
      <c r="B165" s="63" t="str">
        <f>".4"</f>
        <v>.4</v>
      </c>
      <c r="C165" s="64" t="s">
        <v>238</v>
      </c>
      <c r="D165" s="65"/>
      <c r="E165" s="66"/>
      <c r="G165" s="144"/>
      <c r="H165" s="145"/>
      <c r="I165" s="145"/>
      <c r="J165" s="145"/>
      <c r="K165" s="146"/>
      <c r="L165" s="62"/>
      <c r="M165" s="62"/>
      <c r="N165" s="62"/>
      <c r="O165" s="62"/>
      <c r="P165" s="62"/>
      <c r="Q165" s="62"/>
      <c r="R165" s="62"/>
      <c r="S165" s="62"/>
      <c r="T165" s="62"/>
      <c r="U165" s="62"/>
      <c r="V165" s="62"/>
      <c r="W165" s="62"/>
      <c r="X165" s="62"/>
      <c r="Y165" s="62"/>
      <c r="Z165" s="62"/>
      <c r="AA165" s="96"/>
      <c r="AB165" s="96"/>
      <c r="AC165" s="98" t="str">
        <f t="shared" si="26"/>
        <v/>
      </c>
    </row>
    <row r="166" spans="2:29" ht="15">
      <c r="B166" s="63" t="str">
        <f>".5"</f>
        <v>.5</v>
      </c>
      <c r="C166" s="64" t="s">
        <v>239</v>
      </c>
      <c r="D166" s="65"/>
      <c r="E166" s="66"/>
      <c r="G166" s="144"/>
      <c r="H166" s="145"/>
      <c r="I166" s="145"/>
      <c r="J166" s="145"/>
      <c r="K166" s="146"/>
      <c r="L166" s="62"/>
      <c r="M166" s="62"/>
      <c r="N166" s="62"/>
      <c r="O166" s="62"/>
      <c r="P166" s="62"/>
      <c r="Q166" s="62"/>
      <c r="R166" s="62"/>
      <c r="S166" s="62"/>
      <c r="T166" s="62"/>
      <c r="U166" s="62"/>
      <c r="V166" s="62"/>
      <c r="W166" s="62"/>
      <c r="X166" s="62"/>
      <c r="Y166" s="62"/>
      <c r="Z166" s="62"/>
      <c r="AA166" s="96"/>
      <c r="AB166" s="96"/>
      <c r="AC166" s="98" t="str">
        <f t="shared" si="26"/>
        <v/>
      </c>
    </row>
    <row r="167" spans="2:29" ht="20.100000000000001" customHeight="1">
      <c r="B167" s="57" t="s">
        <v>78</v>
      </c>
      <c r="C167" s="58" t="s">
        <v>240</v>
      </c>
      <c r="D167" s="59"/>
      <c r="E167" s="60" t="str">
        <f>AC167</f>
        <v/>
      </c>
      <c r="G167" s="61"/>
      <c r="H167" s="62"/>
      <c r="I167" s="62"/>
      <c r="J167" s="62"/>
      <c r="K167" s="62"/>
      <c r="L167" s="62"/>
      <c r="M167" s="62"/>
      <c r="N167" s="62"/>
      <c r="O167" s="62"/>
      <c r="P167" s="62"/>
      <c r="Q167" s="62"/>
      <c r="R167" s="62"/>
      <c r="S167" s="62"/>
      <c r="T167" s="62"/>
      <c r="U167" s="62"/>
      <c r="V167" s="62"/>
      <c r="W167" s="62"/>
      <c r="X167" s="62"/>
      <c r="Y167" s="62"/>
      <c r="Z167" s="99"/>
      <c r="AA167" s="96">
        <v>4</v>
      </c>
      <c r="AB167" s="96">
        <f>ROUNDUP(AA167/2,0)</f>
        <v>2</v>
      </c>
      <c r="AC167" s="60" t="str">
        <f>IF(COUNTBLANK(AC168:AC171)=$AA167,"",IF((COUNTIF(AC168:AC171,"&gt;=2")&gt;=AB167),"Pass","Fail"))</f>
        <v/>
      </c>
    </row>
    <row r="168" spans="2:29" ht="15">
      <c r="B168" s="63" t="str">
        <f>".1"</f>
        <v>.1</v>
      </c>
      <c r="C168" s="64" t="s">
        <v>241</v>
      </c>
      <c r="D168" s="65"/>
      <c r="E168" s="66"/>
      <c r="G168" s="144"/>
      <c r="H168" s="145"/>
      <c r="I168" s="145"/>
      <c r="J168" s="145"/>
      <c r="K168" s="146"/>
      <c r="L168" s="62"/>
      <c r="M168" s="62"/>
      <c r="N168" s="62"/>
      <c r="O168" s="62"/>
      <c r="P168" s="62"/>
      <c r="Q168" s="62"/>
      <c r="R168" s="62"/>
      <c r="S168" s="62"/>
      <c r="T168" s="62"/>
      <c r="U168" s="62"/>
      <c r="V168" s="62"/>
      <c r="W168" s="62"/>
      <c r="X168" s="62"/>
      <c r="Y168" s="62"/>
      <c r="Z168" s="62"/>
      <c r="AA168" s="96"/>
      <c r="AB168" s="96"/>
      <c r="AC168" s="98" t="str">
        <f t="shared" ref="AC168:AC171" si="27">IF(E168="","",E168)</f>
        <v/>
      </c>
    </row>
    <row r="169" spans="2:29" ht="24">
      <c r="B169" s="63" t="str">
        <f>".2"</f>
        <v>.2</v>
      </c>
      <c r="C169" s="64" t="s">
        <v>242</v>
      </c>
      <c r="D169" s="65"/>
      <c r="E169" s="66"/>
      <c r="G169" s="144"/>
      <c r="H169" s="145"/>
      <c r="I169" s="145"/>
      <c r="J169" s="145"/>
      <c r="K169" s="146"/>
      <c r="L169" s="62"/>
      <c r="M169" s="62"/>
      <c r="N169" s="62"/>
      <c r="O169" s="62"/>
      <c r="P169" s="62"/>
      <c r="Q169" s="62"/>
      <c r="R169" s="62"/>
      <c r="S169" s="62"/>
      <c r="T169" s="62"/>
      <c r="U169" s="62"/>
      <c r="V169" s="62"/>
      <c r="W169" s="62"/>
      <c r="X169" s="62"/>
      <c r="Y169" s="62"/>
      <c r="Z169" s="62"/>
      <c r="AA169" s="96"/>
      <c r="AB169" s="96"/>
      <c r="AC169" s="98" t="str">
        <f t="shared" si="27"/>
        <v/>
      </c>
    </row>
    <row r="170" spans="2:29" ht="15">
      <c r="B170" s="63" t="str">
        <f>".3"</f>
        <v>.3</v>
      </c>
      <c r="C170" s="64" t="s">
        <v>243</v>
      </c>
      <c r="D170" s="65"/>
      <c r="E170" s="66"/>
      <c r="G170" s="144"/>
      <c r="H170" s="145"/>
      <c r="I170" s="145"/>
      <c r="J170" s="145"/>
      <c r="K170" s="146"/>
      <c r="L170" s="62"/>
      <c r="M170" s="62"/>
      <c r="N170" s="62"/>
      <c r="O170" s="62"/>
      <c r="P170" s="62"/>
      <c r="Q170" s="62"/>
      <c r="R170" s="62"/>
      <c r="S170" s="62"/>
      <c r="T170" s="62"/>
      <c r="U170" s="62"/>
      <c r="V170" s="62"/>
      <c r="W170" s="62"/>
      <c r="X170" s="62"/>
      <c r="Y170" s="62"/>
      <c r="Z170" s="62"/>
      <c r="AA170" s="96"/>
      <c r="AB170" s="96"/>
      <c r="AC170" s="98" t="str">
        <f t="shared" si="27"/>
        <v/>
      </c>
    </row>
    <row r="171" spans="2:29" ht="24">
      <c r="B171" s="63" t="str">
        <f>".4"</f>
        <v>.4</v>
      </c>
      <c r="C171" s="64" t="s">
        <v>244</v>
      </c>
      <c r="D171" s="65"/>
      <c r="E171" s="66"/>
      <c r="G171" s="144"/>
      <c r="H171" s="145"/>
      <c r="I171" s="145"/>
      <c r="J171" s="145"/>
      <c r="K171" s="146"/>
      <c r="L171" s="62"/>
      <c r="M171" s="62"/>
      <c r="N171" s="62"/>
      <c r="O171" s="62"/>
      <c r="P171" s="62"/>
      <c r="Q171" s="62"/>
      <c r="R171" s="62"/>
      <c r="S171" s="62"/>
      <c r="T171" s="62"/>
      <c r="U171" s="62"/>
      <c r="V171" s="62"/>
      <c r="W171" s="62"/>
      <c r="X171" s="62"/>
      <c r="Y171" s="62"/>
      <c r="Z171" s="62"/>
      <c r="AA171" s="96"/>
      <c r="AB171" s="96"/>
      <c r="AC171" s="98" t="str">
        <f t="shared" si="27"/>
        <v/>
      </c>
    </row>
    <row r="172" spans="2:29" s="53" customFormat="1" ht="15.95" customHeight="1">
      <c r="AA172" s="77"/>
      <c r="AB172" s="77"/>
      <c r="AC172" s="77"/>
    </row>
    <row r="173" spans="2:29" s="53" customFormat="1" ht="15.95" customHeight="1">
      <c r="C173" s="72" t="s">
        <v>245</v>
      </c>
      <c r="AA173" s="101"/>
      <c r="AB173" s="101"/>
      <c r="AC173" s="101"/>
    </row>
    <row r="174" spans="2:29" s="53" customFormat="1" ht="9" customHeight="1">
      <c r="C174" s="72"/>
      <c r="AA174" s="101"/>
      <c r="AB174" s="101"/>
      <c r="AC174" s="101"/>
    </row>
    <row r="175" spans="2:29" s="53" customFormat="1" ht="18" customHeight="1">
      <c r="C175" s="73" t="s">
        <v>246</v>
      </c>
      <c r="E175" s="74">
        <f>COUNTIF(E9:E35,"Pass")</f>
        <v>0</v>
      </c>
      <c r="G175" s="115"/>
      <c r="H175" s="115"/>
      <c r="I175" s="115"/>
      <c r="J175" s="115"/>
      <c r="K175" s="115"/>
      <c r="AA175" s="77"/>
      <c r="AB175" s="77"/>
      <c r="AC175" s="77"/>
    </row>
    <row r="176" spans="2:29" s="53" customFormat="1" ht="18" customHeight="1">
      <c r="C176" s="73" t="s">
        <v>247</v>
      </c>
      <c r="E176" s="74">
        <f>COUNTIF(E38:E96,"Pass")</f>
        <v>0</v>
      </c>
      <c r="G176" s="115"/>
      <c r="H176" s="115"/>
      <c r="I176" s="115"/>
      <c r="J176" s="115"/>
      <c r="K176" s="115"/>
      <c r="AA176" s="77"/>
      <c r="AB176" s="77"/>
      <c r="AC176" s="77"/>
    </row>
    <row r="177" spans="3:29" s="53" customFormat="1" ht="18" customHeight="1">
      <c r="C177" s="73" t="s">
        <v>248</v>
      </c>
      <c r="E177" s="74">
        <f>COUNTIF(E99:E171,"Pass")</f>
        <v>0</v>
      </c>
      <c r="G177" s="116"/>
      <c r="H177" s="116"/>
      <c r="I177" s="116"/>
      <c r="J177" s="116"/>
      <c r="K177" s="116"/>
      <c r="L177" s="115"/>
      <c r="M177" s="115"/>
      <c r="N177" s="115"/>
      <c r="O177" s="115"/>
      <c r="P177" s="115"/>
      <c r="Q177" s="115"/>
      <c r="R177" s="115"/>
      <c r="S177" s="115"/>
      <c r="T177" s="115"/>
      <c r="U177" s="115"/>
      <c r="V177" s="115"/>
      <c r="W177" s="115"/>
      <c r="X177" s="115"/>
      <c r="Y177" s="115"/>
      <c r="Z177" s="115"/>
      <c r="AA177" s="77"/>
      <c r="AB177" s="77"/>
      <c r="AC177" s="77"/>
    </row>
    <row r="178" spans="3:29" s="53" customFormat="1" ht="18" customHeight="1">
      <c r="C178" s="75" t="s">
        <v>249</v>
      </c>
      <c r="E178" s="76" t="str">
        <f>IF(SUM(E175:E177)=0,"",IF(SUM(E175:E177)&gt;=E180,"Pass","Fail"))</f>
        <v/>
      </c>
      <c r="L178" s="115"/>
      <c r="M178" s="115"/>
      <c r="N178" s="115"/>
      <c r="O178" s="115"/>
      <c r="P178" s="115"/>
      <c r="Q178" s="115"/>
      <c r="R178" s="115"/>
      <c r="S178" s="115"/>
      <c r="T178" s="115"/>
      <c r="U178" s="115"/>
      <c r="V178" s="115"/>
      <c r="W178" s="115"/>
      <c r="X178" s="115"/>
      <c r="Y178" s="115"/>
      <c r="Z178" s="115"/>
      <c r="AA178" s="77"/>
      <c r="AB178" s="77"/>
      <c r="AC178" s="77"/>
    </row>
    <row r="179" spans="3:29" s="53" customFormat="1" ht="11.1" customHeight="1">
      <c r="C179" s="77"/>
    </row>
    <row r="180" spans="3:29" ht="18" customHeight="1">
      <c r="C180" s="73" t="s">
        <v>250</v>
      </c>
      <c r="E180" s="78">
        <v>23</v>
      </c>
    </row>
    <row r="181" spans="3:29" s="53" customFormat="1" ht="20.100000000000001" customHeight="1"/>
    <row r="182" spans="3:29" s="53" customFormat="1" ht="15"/>
    <row r="183" spans="3:29" s="53" customFormat="1" ht="15">
      <c r="C183" s="79"/>
    </row>
    <row r="184" spans="3:29" s="53" customFormat="1" ht="15"/>
    <row r="185" spans="3:29" s="53" customFormat="1" ht="15"/>
    <row r="186" spans="3:29" s="53" customFormat="1" ht="15"/>
    <row r="187" spans="3:29" s="53" customFormat="1" ht="15"/>
    <row r="188" spans="3:29" s="53" customFormat="1" ht="15"/>
    <row r="189" spans="3:29" s="53" customFormat="1" ht="15"/>
    <row r="190" spans="3:29" s="53" customFormat="1" ht="15"/>
    <row r="191" spans="3:29" s="53" customFormat="1" ht="15">
      <c r="C191" s="45"/>
      <c r="E191" s="45"/>
      <c r="G191" s="46"/>
      <c r="H191" s="45"/>
      <c r="I191" s="45"/>
    </row>
  </sheetData>
  <mergeCells count="133">
    <mergeCell ref="G171:K171"/>
    <mergeCell ref="G164:K164"/>
    <mergeCell ref="G165:K165"/>
    <mergeCell ref="G166:K166"/>
    <mergeCell ref="G168:K168"/>
    <mergeCell ref="G169:K169"/>
    <mergeCell ref="G170:K170"/>
    <mergeCell ref="G157:K157"/>
    <mergeCell ref="G158:K158"/>
    <mergeCell ref="G159:K159"/>
    <mergeCell ref="G160:K160"/>
    <mergeCell ref="G162:K162"/>
    <mergeCell ref="G163:K163"/>
    <mergeCell ref="G150:K150"/>
    <mergeCell ref="G151:K151"/>
    <mergeCell ref="G152:K152"/>
    <mergeCell ref="G153:K153"/>
    <mergeCell ref="G154:K154"/>
    <mergeCell ref="G156:K156"/>
    <mergeCell ref="G142:K142"/>
    <mergeCell ref="G144:K144"/>
    <mergeCell ref="G145:K145"/>
    <mergeCell ref="G146:K146"/>
    <mergeCell ref="G147:K147"/>
    <mergeCell ref="G149:K149"/>
    <mergeCell ref="G135:K135"/>
    <mergeCell ref="G136:K136"/>
    <mergeCell ref="G138:K138"/>
    <mergeCell ref="G139:K139"/>
    <mergeCell ref="G140:K140"/>
    <mergeCell ref="G141:K141"/>
    <mergeCell ref="G128:K128"/>
    <mergeCell ref="G129:K129"/>
    <mergeCell ref="G130:K130"/>
    <mergeCell ref="G132:K132"/>
    <mergeCell ref="G133:K133"/>
    <mergeCell ref="G134:K134"/>
    <mergeCell ref="G121:K121"/>
    <mergeCell ref="G122:K122"/>
    <mergeCell ref="G123:K123"/>
    <mergeCell ref="G124:K124"/>
    <mergeCell ref="G126:K126"/>
    <mergeCell ref="G127:K127"/>
    <mergeCell ref="G113:K113"/>
    <mergeCell ref="G115:K115"/>
    <mergeCell ref="G116:K116"/>
    <mergeCell ref="G117:K117"/>
    <mergeCell ref="G118:K118"/>
    <mergeCell ref="G119:K119"/>
    <mergeCell ref="G106:K106"/>
    <mergeCell ref="G107:K107"/>
    <mergeCell ref="G108:K108"/>
    <mergeCell ref="G110:K110"/>
    <mergeCell ref="G111:K111"/>
    <mergeCell ref="G112:K112"/>
    <mergeCell ref="G96:K96"/>
    <mergeCell ref="G100:K100"/>
    <mergeCell ref="G101:K101"/>
    <mergeCell ref="G102:K102"/>
    <mergeCell ref="G103:K103"/>
    <mergeCell ref="G104:K104"/>
    <mergeCell ref="G89:K89"/>
    <mergeCell ref="G90:K90"/>
    <mergeCell ref="G92:K92"/>
    <mergeCell ref="G93:K93"/>
    <mergeCell ref="G94:K94"/>
    <mergeCell ref="G95:K95"/>
    <mergeCell ref="G82:K82"/>
    <mergeCell ref="G83:K83"/>
    <mergeCell ref="G84:K84"/>
    <mergeCell ref="G86:K86"/>
    <mergeCell ref="G87:K87"/>
    <mergeCell ref="G88:K88"/>
    <mergeCell ref="G75:K75"/>
    <mergeCell ref="G76:K76"/>
    <mergeCell ref="G77:K77"/>
    <mergeCell ref="G78:K78"/>
    <mergeCell ref="G80:K80"/>
    <mergeCell ref="G81:K81"/>
    <mergeCell ref="G67:K67"/>
    <mergeCell ref="G69:K69"/>
    <mergeCell ref="G70:K70"/>
    <mergeCell ref="G71:K71"/>
    <mergeCell ref="G72:K72"/>
    <mergeCell ref="G73:K73"/>
    <mergeCell ref="G60:K60"/>
    <mergeCell ref="G61:K61"/>
    <mergeCell ref="G63:K63"/>
    <mergeCell ref="G64:K64"/>
    <mergeCell ref="G65:K65"/>
    <mergeCell ref="G66:K66"/>
    <mergeCell ref="G53:K53"/>
    <mergeCell ref="G54:K54"/>
    <mergeCell ref="G55:K55"/>
    <mergeCell ref="G57:K57"/>
    <mergeCell ref="G58:K58"/>
    <mergeCell ref="G59:K59"/>
    <mergeCell ref="G46:K46"/>
    <mergeCell ref="G47:K47"/>
    <mergeCell ref="G48:K48"/>
    <mergeCell ref="G49:K49"/>
    <mergeCell ref="G51:K51"/>
    <mergeCell ref="G52:K52"/>
    <mergeCell ref="G39:K39"/>
    <mergeCell ref="G40:K40"/>
    <mergeCell ref="G41:K41"/>
    <mergeCell ref="G42:K42"/>
    <mergeCell ref="G43:K43"/>
    <mergeCell ref="G45:K45"/>
    <mergeCell ref="G29:K29"/>
    <mergeCell ref="G30:K30"/>
    <mergeCell ref="G31:K31"/>
    <mergeCell ref="G33:K33"/>
    <mergeCell ref="G34:K34"/>
    <mergeCell ref="G35:K35"/>
    <mergeCell ref="G22:K22"/>
    <mergeCell ref="G23:K23"/>
    <mergeCell ref="G24:K24"/>
    <mergeCell ref="G25:K25"/>
    <mergeCell ref="G26:K26"/>
    <mergeCell ref="G27:K27"/>
    <mergeCell ref="G14:K14"/>
    <mergeCell ref="G16:K16"/>
    <mergeCell ref="G17:K17"/>
    <mergeCell ref="G18:K18"/>
    <mergeCell ref="G19:K19"/>
    <mergeCell ref="G20:K20"/>
    <mergeCell ref="C2:C4"/>
    <mergeCell ref="G7:K7"/>
    <mergeCell ref="G10:K10"/>
    <mergeCell ref="G11:K11"/>
    <mergeCell ref="G12:K12"/>
    <mergeCell ref="G13:K13"/>
  </mergeCells>
  <conditionalFormatting sqref="E9">
    <cfRule type="cellIs" dxfId="199" priority="61" operator="equal">
      <formula>"Pass"</formula>
    </cfRule>
    <cfRule type="cellIs" dxfId="198" priority="62" operator="equal">
      <formula>"Fail"</formula>
    </cfRule>
  </conditionalFormatting>
  <conditionalFormatting sqref="E44">
    <cfRule type="cellIs" dxfId="197" priority="49" operator="equal">
      <formula>"Pass"</formula>
    </cfRule>
    <cfRule type="cellIs" dxfId="196" priority="50" operator="equal">
      <formula>"Fail"</formula>
    </cfRule>
  </conditionalFormatting>
  <conditionalFormatting sqref="E99">
    <cfRule type="cellIs" dxfId="195" priority="31" operator="equal">
      <formula>"Pass"</formula>
    </cfRule>
    <cfRule type="cellIs" dxfId="194" priority="32" operator="equal">
      <formula>"Fail"</formula>
    </cfRule>
  </conditionalFormatting>
  <conditionalFormatting sqref="E15">
    <cfRule type="cellIs" dxfId="193" priority="59" operator="equal">
      <formula>"Pass"</formula>
    </cfRule>
    <cfRule type="cellIs" dxfId="192" priority="60" operator="equal">
      <formula>"Fail"</formula>
    </cfRule>
  </conditionalFormatting>
  <conditionalFormatting sqref="E21">
    <cfRule type="cellIs" dxfId="191" priority="57" operator="equal">
      <formula>"Pass"</formula>
    </cfRule>
    <cfRule type="cellIs" dxfId="190" priority="58" operator="equal">
      <formula>"Fail"</formula>
    </cfRule>
  </conditionalFormatting>
  <conditionalFormatting sqref="E28">
    <cfRule type="cellIs" dxfId="189" priority="55" operator="equal">
      <formula>"Pass"</formula>
    </cfRule>
    <cfRule type="cellIs" dxfId="188" priority="56" operator="equal">
      <formula>"Fail"</formula>
    </cfRule>
  </conditionalFormatting>
  <conditionalFormatting sqref="E32">
    <cfRule type="cellIs" dxfId="187" priority="53" operator="equal">
      <formula>"Pass"</formula>
    </cfRule>
    <cfRule type="cellIs" dxfId="186" priority="54" operator="equal">
      <formula>"Fail"</formula>
    </cfRule>
  </conditionalFormatting>
  <conditionalFormatting sqref="E38">
    <cfRule type="cellIs" dxfId="185" priority="51" operator="equal">
      <formula>"Pass"</formula>
    </cfRule>
    <cfRule type="cellIs" dxfId="184" priority="52" operator="equal">
      <formula>"Fail"</formula>
    </cfRule>
  </conditionalFormatting>
  <conditionalFormatting sqref="E50">
    <cfRule type="cellIs" dxfId="183" priority="47" operator="equal">
      <formula>"Pass"</formula>
    </cfRule>
    <cfRule type="cellIs" dxfId="182" priority="48" operator="equal">
      <formula>"Fail"</formula>
    </cfRule>
  </conditionalFormatting>
  <conditionalFormatting sqref="E56">
    <cfRule type="cellIs" dxfId="181" priority="45" operator="equal">
      <formula>"Pass"</formula>
    </cfRule>
    <cfRule type="cellIs" dxfId="180" priority="46" operator="equal">
      <formula>"Fail"</formula>
    </cfRule>
  </conditionalFormatting>
  <conditionalFormatting sqref="E62">
    <cfRule type="cellIs" dxfId="179" priority="43" operator="equal">
      <formula>"Pass"</formula>
    </cfRule>
    <cfRule type="cellIs" dxfId="178" priority="44" operator="equal">
      <formula>"Fail"</formula>
    </cfRule>
  </conditionalFormatting>
  <conditionalFormatting sqref="E68">
    <cfRule type="cellIs" dxfId="177" priority="41" operator="equal">
      <formula>"Pass"</formula>
    </cfRule>
    <cfRule type="cellIs" dxfId="176" priority="42" operator="equal">
      <formula>"Fail"</formula>
    </cfRule>
  </conditionalFormatting>
  <conditionalFormatting sqref="E74">
    <cfRule type="cellIs" dxfId="175" priority="39" operator="equal">
      <formula>"Pass"</formula>
    </cfRule>
    <cfRule type="cellIs" dxfId="174" priority="40" operator="equal">
      <formula>"Fail"</formula>
    </cfRule>
  </conditionalFormatting>
  <conditionalFormatting sqref="E79">
    <cfRule type="cellIs" dxfId="173" priority="37" operator="equal">
      <formula>"Pass"</formula>
    </cfRule>
    <cfRule type="cellIs" dxfId="172" priority="38" operator="equal">
      <formula>"Fail"</formula>
    </cfRule>
  </conditionalFormatting>
  <conditionalFormatting sqref="E85">
    <cfRule type="cellIs" dxfId="171" priority="35" operator="equal">
      <formula>"Pass"</formula>
    </cfRule>
    <cfRule type="cellIs" dxfId="170" priority="36" operator="equal">
      <formula>"Fail"</formula>
    </cfRule>
  </conditionalFormatting>
  <conditionalFormatting sqref="E91">
    <cfRule type="cellIs" dxfId="169" priority="33" operator="equal">
      <formula>"Pass"</formula>
    </cfRule>
    <cfRule type="cellIs" dxfId="168" priority="34" operator="equal">
      <formula>"Fail"</formula>
    </cfRule>
  </conditionalFormatting>
  <conditionalFormatting sqref="E105">
    <cfRule type="cellIs" dxfId="167" priority="29" operator="equal">
      <formula>"Pass"</formula>
    </cfRule>
    <cfRule type="cellIs" dxfId="166" priority="30" operator="equal">
      <formula>"Fail"</formula>
    </cfRule>
  </conditionalFormatting>
  <conditionalFormatting sqref="E109">
    <cfRule type="cellIs" dxfId="165" priority="27" operator="equal">
      <formula>"Pass"</formula>
    </cfRule>
    <cfRule type="cellIs" dxfId="164" priority="28" operator="equal">
      <formula>"Fail"</formula>
    </cfRule>
  </conditionalFormatting>
  <conditionalFormatting sqref="E114">
    <cfRule type="cellIs" dxfId="163" priority="25" operator="equal">
      <formula>"Pass"</formula>
    </cfRule>
    <cfRule type="cellIs" dxfId="162" priority="26" operator="equal">
      <formula>"Fail"</formula>
    </cfRule>
  </conditionalFormatting>
  <conditionalFormatting sqref="E120">
    <cfRule type="cellIs" dxfId="161" priority="23" operator="equal">
      <formula>"Pass"</formula>
    </cfRule>
    <cfRule type="cellIs" dxfId="160" priority="24" operator="equal">
      <formula>"Fail"</formula>
    </cfRule>
  </conditionalFormatting>
  <conditionalFormatting sqref="E125">
    <cfRule type="cellIs" dxfId="159" priority="21" operator="equal">
      <formula>"Pass"</formula>
    </cfRule>
    <cfRule type="cellIs" dxfId="158" priority="22" operator="equal">
      <formula>"Fail"</formula>
    </cfRule>
  </conditionalFormatting>
  <conditionalFormatting sqref="E131">
    <cfRule type="cellIs" dxfId="157" priority="19" operator="equal">
      <formula>"Pass"</formula>
    </cfRule>
    <cfRule type="cellIs" dxfId="156" priority="20" operator="equal">
      <formula>"Fail"</formula>
    </cfRule>
  </conditionalFormatting>
  <conditionalFormatting sqref="E137">
    <cfRule type="cellIs" dxfId="155" priority="17" operator="equal">
      <formula>"Pass"</formula>
    </cfRule>
    <cfRule type="cellIs" dxfId="154" priority="18" operator="equal">
      <formula>"Fail"</formula>
    </cfRule>
  </conditionalFormatting>
  <conditionalFormatting sqref="E143">
    <cfRule type="cellIs" dxfId="153" priority="15" operator="equal">
      <formula>"Pass"</formula>
    </cfRule>
    <cfRule type="cellIs" dxfId="152" priority="16" operator="equal">
      <formula>"Fail"</formula>
    </cfRule>
  </conditionalFormatting>
  <conditionalFormatting sqref="E148">
    <cfRule type="cellIs" dxfId="151" priority="13" operator="equal">
      <formula>"Pass"</formula>
    </cfRule>
    <cfRule type="cellIs" dxfId="150" priority="14" operator="equal">
      <formula>"Fail"</formula>
    </cfRule>
  </conditionalFormatting>
  <conditionalFormatting sqref="E155">
    <cfRule type="cellIs" dxfId="149" priority="11" operator="equal">
      <formula>"Pass"</formula>
    </cfRule>
    <cfRule type="cellIs" dxfId="148" priority="12" operator="equal">
      <formula>"Fail"</formula>
    </cfRule>
  </conditionalFormatting>
  <conditionalFormatting sqref="E161">
    <cfRule type="cellIs" dxfId="147" priority="9" operator="equal">
      <formula>"Pass"</formula>
    </cfRule>
    <cfRule type="cellIs" dxfId="146" priority="10" operator="equal">
      <formula>"Fail"</formula>
    </cfRule>
  </conditionalFormatting>
  <conditionalFormatting sqref="E167">
    <cfRule type="cellIs" dxfId="145" priority="7" operator="equal">
      <formula>"Pass"</formula>
    </cfRule>
    <cfRule type="cellIs" dxfId="144" priority="8" operator="equal">
      <formula>"Fail"</formula>
    </cfRule>
  </conditionalFormatting>
  <conditionalFormatting sqref="E178">
    <cfRule type="cellIs" dxfId="143" priority="5" operator="equal">
      <formula>"Fail"</formula>
    </cfRule>
    <cfRule type="cellIs" dxfId="142" priority="6" operator="equal">
      <formula>"Pass"</formula>
    </cfRule>
  </conditionalFormatting>
  <conditionalFormatting sqref="AC161">
    <cfRule type="cellIs" dxfId="141" priority="3" operator="equal">
      <formula>"Pass"</formula>
    </cfRule>
    <cfRule type="cellIs" dxfId="140" priority="4" operator="equal">
      <formula>"Fail"</formula>
    </cfRule>
  </conditionalFormatting>
  <conditionalFormatting sqref="AC161">
    <cfRule type="cellIs" dxfId="139" priority="1" operator="equal">
      <formula>"P"</formula>
    </cfRule>
    <cfRule type="cellIs" dxfId="138" priority="2" operator="equal">
      <formula>"F"</formula>
    </cfRule>
  </conditionalFormatting>
  <dataValidations count="2">
    <dataValidation allowBlank="1" showInputMessage="1" showErrorMessage="1" sqref="J2:J5 H2:H5 L2:Y5 AA2:AB5" xr:uid="{1A0D2B1B-4D01-4226-83B7-F9854C3784F8}"/>
    <dataValidation type="whole" allowBlank="1" showInputMessage="1" showErrorMessage="1" sqref="E80:E84 E156:E160 E45:E49 E162:E166 E22:E27 E16:E20 E29:E31 E33:E35 E39:E43 E69:E73 E144:E147 E126:E130 E121:E124 E115:E119 E106:E108 E100:E104 E92:E96 E86:E90 E75:E78 E51:E55 E149:E154 E132:E136 E57:E61 E63:E67 E110:E113 E138:E142 E10:E14 E168:E171" xr:uid="{B76354E2-4CC4-41C1-8F0B-FEDF58E09401}">
      <formula1>1</formula1>
      <formula2>3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9A9F57-821F-4B3B-9A34-A723FF834374}">
  <dimension ref="B1:AS194"/>
  <sheetViews>
    <sheetView workbookViewId="0">
      <selection sqref="A1:XFD1048576"/>
    </sheetView>
  </sheetViews>
  <sheetFormatPr defaultColWidth="11" defaultRowHeight="12.75"/>
  <cols>
    <col min="1" max="1" width="2.42578125" style="45" customWidth="1"/>
    <col min="2" max="2" width="6.42578125" style="46" customWidth="1"/>
    <col min="3" max="3" width="44.42578125" style="45" customWidth="1"/>
    <col min="4" max="4" width="1" style="45" customWidth="1"/>
    <col min="5" max="5" width="7" style="45" customWidth="1"/>
    <col min="6" max="6" width="1" style="45" customWidth="1"/>
    <col min="7" max="7" width="14.42578125" style="45" customWidth="1"/>
    <col min="8" max="8" width="1" style="45" customWidth="1"/>
    <col min="9" max="11" width="16.140625" style="45" customWidth="1"/>
    <col min="12" max="26" width="15.42578125" style="45" customWidth="1"/>
    <col min="27" max="30" width="10.42578125" style="45" hidden="1" customWidth="1"/>
    <col min="31" max="35" width="0" style="45" hidden="1" customWidth="1"/>
    <col min="36" max="16384" width="11" style="45"/>
  </cols>
  <sheetData>
    <row r="1" spans="2:45" ht="12.95" customHeight="1">
      <c r="F1" s="56"/>
      <c r="I1" s="46"/>
    </row>
    <row r="2" spans="2:45" ht="17.100000000000001" customHeight="1">
      <c r="C2" s="151" t="s">
        <v>260</v>
      </c>
      <c r="D2" s="114"/>
      <c r="E2" s="80"/>
      <c r="F2" s="80" t="s">
        <v>80</v>
      </c>
      <c r="G2" s="81"/>
      <c r="H2" s="81"/>
      <c r="I2" s="81"/>
      <c r="J2" s="81"/>
      <c r="K2" s="81"/>
      <c r="L2" s="81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  <c r="Y2" s="82"/>
      <c r="Z2" s="82"/>
      <c r="AA2" s="82"/>
      <c r="AB2" s="82"/>
      <c r="AC2" s="82"/>
      <c r="AD2" s="82"/>
      <c r="AE2" s="82"/>
      <c r="AF2" s="82"/>
      <c r="AG2" s="82"/>
      <c r="AH2" s="82"/>
      <c r="AI2" s="82"/>
      <c r="AJ2" s="82"/>
      <c r="AK2" s="82"/>
      <c r="AL2" s="53"/>
      <c r="AM2" s="53"/>
      <c r="AN2" s="53"/>
      <c r="AO2" s="53"/>
      <c r="AP2" s="53"/>
      <c r="AQ2" s="53"/>
      <c r="AR2" s="53"/>
      <c r="AS2" s="53"/>
    </row>
    <row r="3" spans="2:45" ht="14.1" customHeight="1">
      <c r="C3" s="151"/>
      <c r="D3" s="114"/>
      <c r="E3" s="83"/>
      <c r="F3" s="83" t="s">
        <v>261</v>
      </c>
      <c r="G3" s="86"/>
      <c r="H3" s="86"/>
      <c r="I3" s="86"/>
      <c r="J3" s="86"/>
      <c r="K3" s="86"/>
      <c r="L3" s="86"/>
      <c r="M3" s="87"/>
      <c r="N3" s="87"/>
      <c r="O3" s="87"/>
      <c r="P3" s="87"/>
      <c r="Q3" s="87"/>
      <c r="R3" s="87"/>
      <c r="S3" s="87"/>
      <c r="T3" s="87"/>
      <c r="U3" s="87"/>
      <c r="V3" s="87"/>
      <c r="W3" s="87"/>
      <c r="X3" s="87"/>
      <c r="Y3" s="87"/>
      <c r="Z3" s="87"/>
      <c r="AA3" s="87"/>
      <c r="AB3" s="87"/>
      <c r="AC3" s="87"/>
      <c r="AD3" s="87"/>
      <c r="AE3" s="87"/>
      <c r="AF3" s="87"/>
      <c r="AG3" s="87"/>
      <c r="AH3" s="87"/>
      <c r="AI3" s="87"/>
      <c r="AJ3" s="87"/>
      <c r="AK3" s="87"/>
      <c r="AL3" s="53"/>
      <c r="AM3" s="53"/>
      <c r="AN3" s="53"/>
      <c r="AO3" s="53"/>
      <c r="AP3" s="53"/>
      <c r="AQ3" s="53"/>
      <c r="AR3" s="53"/>
      <c r="AS3" s="53"/>
    </row>
    <row r="4" spans="2:45" ht="14.1" customHeight="1">
      <c r="C4" s="151"/>
      <c r="D4" s="114"/>
      <c r="E4" s="88"/>
      <c r="F4" s="88" t="s">
        <v>262</v>
      </c>
      <c r="G4" s="86"/>
      <c r="H4" s="86"/>
      <c r="I4" s="86"/>
      <c r="J4" s="86"/>
      <c r="K4" s="86"/>
      <c r="L4" s="86"/>
      <c r="M4" s="87"/>
      <c r="N4" s="87"/>
      <c r="O4" s="87"/>
      <c r="P4" s="87"/>
      <c r="Q4" s="87"/>
      <c r="R4" s="87"/>
      <c r="S4" s="87"/>
      <c r="T4" s="87"/>
      <c r="U4" s="87"/>
      <c r="V4" s="87"/>
      <c r="W4" s="87"/>
      <c r="X4" s="87"/>
      <c r="Y4" s="87"/>
      <c r="Z4" s="87"/>
      <c r="AA4" s="87"/>
      <c r="AB4" s="87"/>
      <c r="AC4" s="87"/>
      <c r="AD4" s="87"/>
      <c r="AE4" s="87"/>
      <c r="AF4" s="87"/>
      <c r="AG4" s="87"/>
      <c r="AH4" s="87"/>
      <c r="AI4" s="87"/>
      <c r="AJ4" s="87"/>
      <c r="AK4" s="87"/>
      <c r="AL4" s="53"/>
      <c r="AM4" s="53"/>
      <c r="AN4" s="53"/>
      <c r="AO4" s="53"/>
      <c r="AP4" s="53"/>
      <c r="AQ4" s="53"/>
      <c r="AR4" s="53"/>
      <c r="AS4" s="53"/>
    </row>
    <row r="5" spans="2:45" ht="20.100000000000001" customHeight="1">
      <c r="E5" s="89"/>
      <c r="F5" s="89" t="s">
        <v>263</v>
      </c>
      <c r="G5" s="89"/>
      <c r="H5" s="89"/>
      <c r="I5" s="89"/>
      <c r="J5" s="89"/>
      <c r="K5" s="89"/>
      <c r="L5" s="89"/>
      <c r="M5" s="90"/>
      <c r="N5" s="90"/>
      <c r="O5" s="90"/>
      <c r="P5" s="90"/>
      <c r="Q5" s="90"/>
      <c r="R5" s="90"/>
      <c r="S5" s="90"/>
      <c r="T5" s="90"/>
      <c r="U5" s="90"/>
      <c r="V5" s="90"/>
      <c r="W5" s="90"/>
      <c r="X5" s="90"/>
      <c r="Y5" s="90"/>
      <c r="Z5" s="90"/>
      <c r="AA5" s="90"/>
      <c r="AB5" s="90"/>
      <c r="AC5" s="90"/>
      <c r="AD5" s="90"/>
      <c r="AE5" s="90"/>
      <c r="AF5" s="90"/>
      <c r="AG5" s="90"/>
      <c r="AH5" s="90"/>
      <c r="AI5" s="90"/>
      <c r="AJ5" s="90"/>
      <c r="AK5" s="90"/>
      <c r="AL5" s="53"/>
      <c r="AM5" s="53"/>
      <c r="AN5" s="53"/>
      <c r="AO5" s="53"/>
      <c r="AP5" s="91"/>
      <c r="AQ5" s="91"/>
      <c r="AR5" s="91"/>
      <c r="AS5" s="92"/>
    </row>
    <row r="6" spans="2:45" s="10" customFormat="1" ht="9.9499999999999993" customHeight="1">
      <c r="B6" s="47"/>
      <c r="C6" s="48"/>
      <c r="D6" s="49"/>
      <c r="F6" s="102"/>
      <c r="G6" s="50"/>
      <c r="I6" s="51"/>
      <c r="J6" s="50"/>
      <c r="K6" s="52"/>
      <c r="L6" s="93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  <c r="AB6" s="53"/>
      <c r="AC6" s="94"/>
      <c r="AD6" s="94"/>
      <c r="AE6" s="94"/>
      <c r="AF6" s="49"/>
    </row>
    <row r="7" spans="2:45" s="10" customFormat="1" ht="29.1" customHeight="1">
      <c r="B7" s="47"/>
      <c r="D7" s="49"/>
      <c r="E7" s="54" t="s">
        <v>84</v>
      </c>
      <c r="G7" s="148" t="s">
        <v>85</v>
      </c>
      <c r="H7" s="149"/>
      <c r="I7" s="149"/>
      <c r="J7" s="149"/>
      <c r="K7" s="150"/>
      <c r="L7" s="50"/>
      <c r="M7" s="50"/>
      <c r="N7" s="50"/>
      <c r="O7" s="50"/>
      <c r="P7" s="50"/>
      <c r="Q7" s="50"/>
      <c r="R7" s="50"/>
      <c r="S7" s="50"/>
      <c r="T7" s="50"/>
      <c r="U7" s="50"/>
      <c r="V7" s="50"/>
      <c r="W7" s="50"/>
      <c r="X7" s="50"/>
      <c r="Y7" s="50"/>
      <c r="Z7" s="50"/>
    </row>
    <row r="8" spans="2:45" ht="18" customHeight="1">
      <c r="C8" s="55" t="s">
        <v>13</v>
      </c>
      <c r="D8" s="56"/>
      <c r="E8" s="56"/>
      <c r="AA8" s="55"/>
      <c r="AB8" s="55"/>
      <c r="AC8" s="55"/>
    </row>
    <row r="9" spans="2:45" ht="20.100000000000001" customHeight="1">
      <c r="B9" s="57" t="s">
        <v>264</v>
      </c>
      <c r="C9" s="58" t="s">
        <v>86</v>
      </c>
      <c r="D9" s="59"/>
      <c r="E9" s="60" t="str">
        <f>AC9</f>
        <v/>
      </c>
      <c r="G9" s="62"/>
      <c r="H9" s="62"/>
      <c r="I9" s="62"/>
      <c r="J9" s="62"/>
      <c r="K9" s="62"/>
      <c r="L9" s="62"/>
      <c r="M9" s="62"/>
      <c r="N9" s="62"/>
      <c r="O9" s="62"/>
      <c r="P9" s="62"/>
      <c r="Q9" s="62"/>
      <c r="R9" s="62"/>
      <c r="S9" s="62"/>
      <c r="T9" s="62"/>
      <c r="U9" s="62"/>
      <c r="V9" s="62"/>
      <c r="W9" s="62"/>
      <c r="X9" s="62"/>
      <c r="Y9" s="62"/>
      <c r="Z9" s="62"/>
      <c r="AA9" s="96">
        <v>5</v>
      </c>
      <c r="AB9" s="96">
        <f>ROUNDUP(AA9/2,0)</f>
        <v>3</v>
      </c>
      <c r="AC9" s="60" t="str">
        <f>IF(COUNTBLANK(AC10:AC14)=$AA9,"",IF(COUNTIF(AC10:AC14,"&gt;=2")&gt;=AB9,"Pass","Fail"))</f>
        <v/>
      </c>
      <c r="AD9" s="45" t="s">
        <v>251</v>
      </c>
    </row>
    <row r="10" spans="2:45" ht="15">
      <c r="B10" s="63" t="str">
        <f>".1"</f>
        <v>.1</v>
      </c>
      <c r="C10" s="64" t="s">
        <v>87</v>
      </c>
      <c r="D10" s="103"/>
      <c r="E10" s="104"/>
      <c r="G10" s="144"/>
      <c r="H10" s="145"/>
      <c r="I10" s="145"/>
      <c r="J10" s="145"/>
      <c r="K10" s="146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  <c r="AA10" s="96"/>
      <c r="AB10" s="96"/>
      <c r="AC10" s="105" t="str">
        <f>IF(E10="","",E10)</f>
        <v/>
      </c>
    </row>
    <row r="11" spans="2:45" ht="24">
      <c r="B11" s="63" t="str">
        <f>".2"</f>
        <v>.2</v>
      </c>
      <c r="C11" s="64" t="s">
        <v>88</v>
      </c>
      <c r="D11" s="103"/>
      <c r="E11" s="104"/>
      <c r="G11" s="144"/>
      <c r="H11" s="145"/>
      <c r="I11" s="145"/>
      <c r="J11" s="145"/>
      <c r="K11" s="146"/>
      <c r="L11" s="62"/>
      <c r="M11" s="62"/>
      <c r="N11" s="62"/>
      <c r="O11" s="62"/>
      <c r="P11" s="62"/>
      <c r="Q11" s="62"/>
      <c r="R11" s="62"/>
      <c r="S11" s="62"/>
      <c r="T11" s="62"/>
      <c r="U11" s="62"/>
      <c r="V11" s="62"/>
      <c r="W11" s="62"/>
      <c r="X11" s="62"/>
      <c r="Y11" s="62"/>
      <c r="Z11" s="62"/>
      <c r="AA11" s="96"/>
      <c r="AB11" s="96"/>
      <c r="AC11" s="105" t="str">
        <f t="shared" ref="AC11:AC14" si="0">IF(E11="","",E11)</f>
        <v/>
      </c>
    </row>
    <row r="12" spans="2:45" ht="24">
      <c r="B12" s="63" t="str">
        <f>".3"</f>
        <v>.3</v>
      </c>
      <c r="C12" s="64" t="s">
        <v>89</v>
      </c>
      <c r="D12" s="103"/>
      <c r="E12" s="104"/>
      <c r="G12" s="144"/>
      <c r="H12" s="145"/>
      <c r="I12" s="145"/>
      <c r="J12" s="145"/>
      <c r="K12" s="146"/>
      <c r="L12" s="62"/>
      <c r="M12" s="62"/>
      <c r="N12" s="62"/>
      <c r="O12" s="62"/>
      <c r="P12" s="62"/>
      <c r="Q12" s="62"/>
      <c r="R12" s="62"/>
      <c r="S12" s="62"/>
      <c r="T12" s="62"/>
      <c r="U12" s="62"/>
      <c r="V12" s="62"/>
      <c r="W12" s="62"/>
      <c r="X12" s="62"/>
      <c r="Y12" s="62"/>
      <c r="Z12" s="62"/>
      <c r="AA12" s="96"/>
      <c r="AB12" s="96"/>
      <c r="AC12" s="105" t="str">
        <f t="shared" si="0"/>
        <v/>
      </c>
    </row>
    <row r="13" spans="2:45" ht="15">
      <c r="B13" s="63" t="str">
        <f>".4"</f>
        <v>.4</v>
      </c>
      <c r="C13" s="64" t="s">
        <v>90</v>
      </c>
      <c r="D13" s="103"/>
      <c r="E13" s="104"/>
      <c r="G13" s="144"/>
      <c r="H13" s="145"/>
      <c r="I13" s="145"/>
      <c r="J13" s="145"/>
      <c r="K13" s="146"/>
      <c r="L13" s="62"/>
      <c r="M13" s="62"/>
      <c r="N13" s="62"/>
      <c r="O13" s="62"/>
      <c r="P13" s="62"/>
      <c r="Q13" s="62"/>
      <c r="R13" s="62"/>
      <c r="S13" s="62"/>
      <c r="T13" s="62"/>
      <c r="U13" s="62"/>
      <c r="V13" s="62"/>
      <c r="W13" s="62"/>
      <c r="X13" s="62"/>
      <c r="Y13" s="62"/>
      <c r="Z13" s="62"/>
      <c r="AA13" s="96"/>
      <c r="AB13" s="96"/>
      <c r="AC13" s="105" t="str">
        <f t="shared" si="0"/>
        <v/>
      </c>
    </row>
    <row r="14" spans="2:45" ht="24">
      <c r="B14" s="63" t="str">
        <f>".5"</f>
        <v>.5</v>
      </c>
      <c r="C14" s="64" t="s">
        <v>91</v>
      </c>
      <c r="D14" s="103"/>
      <c r="E14" s="104"/>
      <c r="G14" s="144"/>
      <c r="H14" s="145"/>
      <c r="I14" s="145"/>
      <c r="J14" s="145"/>
      <c r="K14" s="146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96"/>
      <c r="AB14" s="96"/>
      <c r="AC14" s="105" t="str">
        <f t="shared" si="0"/>
        <v/>
      </c>
    </row>
    <row r="15" spans="2:45" ht="20.100000000000001" customHeight="1">
      <c r="B15" s="57" t="s">
        <v>265</v>
      </c>
      <c r="C15" s="58" t="s">
        <v>92</v>
      </c>
      <c r="D15" s="59"/>
      <c r="E15" s="60" t="str">
        <f>AC15</f>
        <v/>
      </c>
      <c r="G15" s="106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62"/>
      <c r="Z15" s="99"/>
      <c r="AA15" s="96">
        <v>5</v>
      </c>
      <c r="AB15" s="96">
        <f>ROUNDUP(AA15/2,0)</f>
        <v>3</v>
      </c>
      <c r="AC15" s="60" t="str">
        <f>IF(COUNTBLANK(AC16:AC20)=$AA15,"",IF(COUNTIF(AC16:AC20,"&gt;=2")&gt;=AB15,"Pass","Fail"))</f>
        <v/>
      </c>
    </row>
    <row r="16" spans="2:45" ht="24">
      <c r="B16" s="63" t="str">
        <f>".1"</f>
        <v>.1</v>
      </c>
      <c r="C16" s="64" t="s">
        <v>266</v>
      </c>
      <c r="D16" s="103"/>
      <c r="E16" s="104"/>
      <c r="G16" s="144"/>
      <c r="H16" s="145"/>
      <c r="I16" s="145"/>
      <c r="J16" s="145"/>
      <c r="K16" s="146"/>
      <c r="L16" s="62"/>
      <c r="M16" s="62"/>
      <c r="N16" s="62"/>
      <c r="O16" s="62"/>
      <c r="P16" s="62"/>
      <c r="Q16" s="62"/>
      <c r="R16" s="62"/>
      <c r="S16" s="62"/>
      <c r="T16" s="62"/>
      <c r="U16" s="62"/>
      <c r="V16" s="62"/>
      <c r="W16" s="62"/>
      <c r="X16" s="62"/>
      <c r="Y16" s="62"/>
      <c r="Z16" s="62"/>
      <c r="AA16" s="96"/>
      <c r="AB16" s="96"/>
      <c r="AC16" s="105" t="str">
        <f t="shared" ref="AC16:AC20" si="1">IF(E16="","",E16)</f>
        <v/>
      </c>
    </row>
    <row r="17" spans="2:29" ht="24">
      <c r="B17" s="63" t="str">
        <f>".2"</f>
        <v>.2</v>
      </c>
      <c r="C17" s="64" t="s">
        <v>267</v>
      </c>
      <c r="D17" s="103"/>
      <c r="E17" s="104"/>
      <c r="G17" s="144"/>
      <c r="H17" s="145"/>
      <c r="I17" s="145"/>
      <c r="J17" s="145"/>
      <c r="K17" s="146"/>
      <c r="L17" s="62"/>
      <c r="M17" s="62"/>
      <c r="N17" s="62"/>
      <c r="O17" s="62"/>
      <c r="P17" s="62"/>
      <c r="Q17" s="62"/>
      <c r="R17" s="62"/>
      <c r="S17" s="62"/>
      <c r="T17" s="62"/>
      <c r="U17" s="62"/>
      <c r="V17" s="62"/>
      <c r="W17" s="62"/>
      <c r="X17" s="62"/>
      <c r="Y17" s="62"/>
      <c r="Z17" s="62"/>
      <c r="AA17" s="96"/>
      <c r="AB17" s="96"/>
      <c r="AC17" s="105" t="str">
        <f t="shared" si="1"/>
        <v/>
      </c>
    </row>
    <row r="18" spans="2:29" ht="36">
      <c r="B18" s="63" t="str">
        <f>".3"</f>
        <v>.3</v>
      </c>
      <c r="C18" s="64" t="s">
        <v>268</v>
      </c>
      <c r="D18" s="103"/>
      <c r="E18" s="104"/>
      <c r="G18" s="144"/>
      <c r="H18" s="145"/>
      <c r="I18" s="145"/>
      <c r="J18" s="145"/>
      <c r="K18" s="146"/>
      <c r="L18" s="62"/>
      <c r="M18" s="62"/>
      <c r="N18" s="62"/>
      <c r="O18" s="62"/>
      <c r="P18" s="62"/>
      <c r="Q18" s="62"/>
      <c r="R18" s="62"/>
      <c r="S18" s="62"/>
      <c r="T18" s="62"/>
      <c r="U18" s="62"/>
      <c r="V18" s="62"/>
      <c r="W18" s="62"/>
      <c r="X18" s="62"/>
      <c r="Y18" s="62"/>
      <c r="Z18" s="62"/>
      <c r="AA18" s="96"/>
      <c r="AB18" s="96"/>
      <c r="AC18" s="105" t="str">
        <f t="shared" si="1"/>
        <v/>
      </c>
    </row>
    <row r="19" spans="2:29" ht="24">
      <c r="B19" s="63" t="str">
        <f>".4"</f>
        <v>.4</v>
      </c>
      <c r="C19" s="64" t="s">
        <v>269</v>
      </c>
      <c r="D19" s="103"/>
      <c r="E19" s="104"/>
      <c r="G19" s="144"/>
      <c r="H19" s="145"/>
      <c r="I19" s="145"/>
      <c r="J19" s="145"/>
      <c r="K19" s="146"/>
      <c r="L19" s="62"/>
      <c r="M19" s="62"/>
      <c r="N19" s="62"/>
      <c r="O19" s="62"/>
      <c r="P19" s="62"/>
      <c r="Q19" s="62"/>
      <c r="R19" s="62"/>
      <c r="S19" s="62"/>
      <c r="T19" s="62"/>
      <c r="U19" s="62"/>
      <c r="V19" s="62"/>
      <c r="W19" s="62"/>
      <c r="X19" s="62"/>
      <c r="Y19" s="62"/>
      <c r="Z19" s="62"/>
      <c r="AA19" s="96"/>
      <c r="AB19" s="96"/>
      <c r="AC19" s="105" t="str">
        <f t="shared" si="1"/>
        <v/>
      </c>
    </row>
    <row r="20" spans="2:29" ht="24">
      <c r="B20" s="63" t="str">
        <f>".5"</f>
        <v>.5</v>
      </c>
      <c r="C20" s="64" t="s">
        <v>270</v>
      </c>
      <c r="D20" s="103"/>
      <c r="E20" s="104"/>
      <c r="G20" s="144"/>
      <c r="H20" s="145"/>
      <c r="I20" s="145"/>
      <c r="J20" s="145"/>
      <c r="K20" s="146"/>
      <c r="L20" s="62"/>
      <c r="M20" s="62"/>
      <c r="N20" s="62"/>
      <c r="O20" s="62"/>
      <c r="P20" s="62"/>
      <c r="Q20" s="62"/>
      <c r="R20" s="62"/>
      <c r="S20" s="62"/>
      <c r="T20" s="62"/>
      <c r="U20" s="62"/>
      <c r="V20" s="62"/>
      <c r="W20" s="62"/>
      <c r="X20" s="62"/>
      <c r="Y20" s="62"/>
      <c r="Z20" s="62"/>
      <c r="AA20" s="96"/>
      <c r="AB20" s="96"/>
      <c r="AC20" s="105" t="str">
        <f t="shared" si="1"/>
        <v/>
      </c>
    </row>
    <row r="21" spans="2:29" ht="20.100000000000001" customHeight="1">
      <c r="B21" s="57" t="s">
        <v>271</v>
      </c>
      <c r="C21" s="58" t="s">
        <v>98</v>
      </c>
      <c r="D21" s="59"/>
      <c r="E21" s="60" t="str">
        <f>AC21</f>
        <v/>
      </c>
      <c r="G21" s="107"/>
      <c r="H21" s="62"/>
      <c r="I21" s="62"/>
      <c r="J21" s="62"/>
      <c r="K21" s="62"/>
      <c r="L21" s="62"/>
      <c r="M21" s="62"/>
      <c r="N21" s="62"/>
      <c r="O21" s="62"/>
      <c r="P21" s="62"/>
      <c r="Q21" s="62"/>
      <c r="R21" s="62"/>
      <c r="S21" s="62"/>
      <c r="T21" s="62"/>
      <c r="U21" s="62"/>
      <c r="V21" s="62"/>
      <c r="W21" s="62"/>
      <c r="X21" s="62"/>
      <c r="Y21" s="62"/>
      <c r="Z21" s="62"/>
      <c r="AA21" s="96">
        <v>6</v>
      </c>
      <c r="AB21" s="96">
        <f>ROUNDUP(AA21/2,0)</f>
        <v>3</v>
      </c>
      <c r="AC21" s="60" t="str">
        <f>IF(COUNTBLANK(AC22:AC27)=$AA21,"",IF(COUNTIF(AC22:AC27,"&gt;=2")&gt;=AB21,"Pass","Fail"))</f>
        <v/>
      </c>
    </row>
    <row r="22" spans="2:29" ht="24">
      <c r="B22" s="63" t="str">
        <f>".1"</f>
        <v>.1</v>
      </c>
      <c r="C22" s="64" t="s">
        <v>272</v>
      </c>
      <c r="D22" s="103"/>
      <c r="E22" s="104"/>
      <c r="G22" s="144"/>
      <c r="H22" s="145"/>
      <c r="I22" s="145"/>
      <c r="J22" s="145"/>
      <c r="K22" s="146"/>
      <c r="L22" s="62"/>
      <c r="M22" s="62"/>
      <c r="N22" s="62"/>
      <c r="O22" s="62"/>
      <c r="P22" s="62"/>
      <c r="Q22" s="62"/>
      <c r="R22" s="62"/>
      <c r="S22" s="62"/>
      <c r="T22" s="62"/>
      <c r="U22" s="62"/>
      <c r="V22" s="62"/>
      <c r="W22" s="62"/>
      <c r="X22" s="62"/>
      <c r="Y22" s="62"/>
      <c r="Z22" s="62"/>
      <c r="AA22" s="96"/>
      <c r="AB22" s="96"/>
      <c r="AC22" s="105" t="str">
        <f t="shared" ref="AC22:AC27" si="2">IF(E22="","",E22)</f>
        <v/>
      </c>
    </row>
    <row r="23" spans="2:29" ht="36">
      <c r="B23" s="63" t="str">
        <f>".2"</f>
        <v>.2</v>
      </c>
      <c r="C23" s="64" t="s">
        <v>273</v>
      </c>
      <c r="D23" s="103"/>
      <c r="E23" s="104"/>
      <c r="G23" s="144"/>
      <c r="H23" s="145"/>
      <c r="I23" s="145"/>
      <c r="J23" s="145"/>
      <c r="K23" s="146"/>
      <c r="L23" s="62"/>
      <c r="M23" s="62"/>
      <c r="N23" s="62"/>
      <c r="O23" s="62"/>
      <c r="P23" s="62"/>
      <c r="Q23" s="62"/>
      <c r="R23" s="62"/>
      <c r="S23" s="62"/>
      <c r="T23" s="62"/>
      <c r="U23" s="62"/>
      <c r="V23" s="62"/>
      <c r="W23" s="62"/>
      <c r="X23" s="62"/>
      <c r="Y23" s="62"/>
      <c r="Z23" s="62"/>
      <c r="AA23" s="96"/>
      <c r="AB23" s="96"/>
      <c r="AC23" s="105" t="str">
        <f t="shared" si="2"/>
        <v/>
      </c>
    </row>
    <row r="24" spans="2:29" ht="36">
      <c r="B24" s="63" t="str">
        <f>".3"</f>
        <v>.3</v>
      </c>
      <c r="C24" s="64" t="s">
        <v>274</v>
      </c>
      <c r="D24" s="103"/>
      <c r="E24" s="104"/>
      <c r="G24" s="144"/>
      <c r="H24" s="145"/>
      <c r="I24" s="145"/>
      <c r="J24" s="145"/>
      <c r="K24" s="146"/>
      <c r="L24" s="62"/>
      <c r="M24" s="62"/>
      <c r="N24" s="62"/>
      <c r="O24" s="62"/>
      <c r="P24" s="62"/>
      <c r="Q24" s="62"/>
      <c r="R24" s="62"/>
      <c r="S24" s="62"/>
      <c r="T24" s="62"/>
      <c r="U24" s="62"/>
      <c r="V24" s="62"/>
      <c r="W24" s="62"/>
      <c r="X24" s="62"/>
      <c r="Y24" s="62"/>
      <c r="Z24" s="62"/>
      <c r="AA24" s="96"/>
      <c r="AB24" s="96"/>
      <c r="AC24" s="105" t="str">
        <f t="shared" si="2"/>
        <v/>
      </c>
    </row>
    <row r="25" spans="2:29" ht="24">
      <c r="B25" s="63" t="str">
        <f>".4"</f>
        <v>.4</v>
      </c>
      <c r="C25" s="64" t="s">
        <v>275</v>
      </c>
      <c r="D25" s="103"/>
      <c r="E25" s="104"/>
      <c r="G25" s="144"/>
      <c r="H25" s="145"/>
      <c r="I25" s="145"/>
      <c r="J25" s="145"/>
      <c r="K25" s="146"/>
      <c r="L25" s="62"/>
      <c r="M25" s="62"/>
      <c r="N25" s="62"/>
      <c r="O25" s="62"/>
      <c r="P25" s="62"/>
      <c r="Q25" s="62"/>
      <c r="R25" s="62"/>
      <c r="S25" s="62"/>
      <c r="T25" s="62"/>
      <c r="U25" s="62"/>
      <c r="V25" s="62"/>
      <c r="W25" s="62"/>
      <c r="X25" s="62"/>
      <c r="Y25" s="62"/>
      <c r="Z25" s="62"/>
      <c r="AA25" s="96"/>
      <c r="AB25" s="96"/>
      <c r="AC25" s="105" t="str">
        <f t="shared" si="2"/>
        <v/>
      </c>
    </row>
    <row r="26" spans="2:29" ht="24">
      <c r="B26" s="63" t="str">
        <f>".5"</f>
        <v>.5</v>
      </c>
      <c r="C26" s="64" t="s">
        <v>276</v>
      </c>
      <c r="D26" s="103"/>
      <c r="E26" s="104"/>
      <c r="G26" s="144"/>
      <c r="H26" s="145"/>
      <c r="I26" s="145"/>
      <c r="J26" s="145"/>
      <c r="K26" s="146"/>
      <c r="L26" s="62"/>
      <c r="M26" s="62"/>
      <c r="N26" s="62"/>
      <c r="O26" s="62"/>
      <c r="P26" s="62"/>
      <c r="Q26" s="62"/>
      <c r="R26" s="62"/>
      <c r="S26" s="62"/>
      <c r="T26" s="62"/>
      <c r="U26" s="62"/>
      <c r="V26" s="62"/>
      <c r="W26" s="62"/>
      <c r="X26" s="62"/>
      <c r="Y26" s="62"/>
      <c r="Z26" s="62"/>
      <c r="AA26" s="96"/>
      <c r="AB26" s="96"/>
      <c r="AC26" s="105" t="str">
        <f t="shared" si="2"/>
        <v/>
      </c>
    </row>
    <row r="27" spans="2:29" ht="24">
      <c r="B27" s="63" t="str">
        <f>".6"</f>
        <v>.6</v>
      </c>
      <c r="C27" s="64" t="s">
        <v>277</v>
      </c>
      <c r="D27" s="103"/>
      <c r="E27" s="104"/>
      <c r="G27" s="144"/>
      <c r="H27" s="145"/>
      <c r="I27" s="145"/>
      <c r="J27" s="145"/>
      <c r="K27" s="146"/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62"/>
      <c r="W27" s="62"/>
      <c r="X27" s="62"/>
      <c r="Y27" s="62"/>
      <c r="Z27" s="62"/>
      <c r="AA27" s="96"/>
      <c r="AB27" s="96"/>
      <c r="AC27" s="105" t="str">
        <f t="shared" si="2"/>
        <v/>
      </c>
    </row>
    <row r="28" spans="2:29" ht="20.100000000000001" customHeight="1">
      <c r="B28" s="57" t="s">
        <v>278</v>
      </c>
      <c r="C28" s="58" t="s">
        <v>105</v>
      </c>
      <c r="D28" s="59"/>
      <c r="E28" s="60" t="str">
        <f>AC28</f>
        <v/>
      </c>
      <c r="G28" s="107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62"/>
      <c r="S28" s="62"/>
      <c r="T28" s="62"/>
      <c r="U28" s="62"/>
      <c r="V28" s="62"/>
      <c r="W28" s="62"/>
      <c r="X28" s="62"/>
      <c r="Y28" s="62"/>
      <c r="Z28" s="62"/>
      <c r="AA28" s="96">
        <v>3</v>
      </c>
      <c r="AB28" s="96">
        <f>ROUNDUP(AA28/2,0)</f>
        <v>2</v>
      </c>
      <c r="AC28" s="60" t="str">
        <f>IF(COUNTBLANK(AC29:AC31)=$AA28,"",IF(COUNTIF(AC29:AC31,"&gt;=2")&gt;=AB28,"Pass","Fail"))</f>
        <v/>
      </c>
    </row>
    <row r="29" spans="2:29" ht="24">
      <c r="B29" s="63" t="str">
        <f>".1"</f>
        <v>.1</v>
      </c>
      <c r="C29" s="64" t="s">
        <v>279</v>
      </c>
      <c r="D29" s="103"/>
      <c r="E29" s="104"/>
      <c r="G29" s="144"/>
      <c r="H29" s="145"/>
      <c r="I29" s="145"/>
      <c r="J29" s="145"/>
      <c r="K29" s="146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2"/>
      <c r="W29" s="62"/>
      <c r="X29" s="62"/>
      <c r="Y29" s="62"/>
      <c r="Z29" s="62"/>
      <c r="AA29" s="96"/>
      <c r="AB29" s="96"/>
      <c r="AC29" s="105" t="str">
        <f t="shared" ref="AC29:AC31" si="3">IF(E29="","",E29)</f>
        <v/>
      </c>
    </row>
    <row r="30" spans="2:29" ht="24">
      <c r="B30" s="63" t="str">
        <f>".2"</f>
        <v>.2</v>
      </c>
      <c r="C30" s="64" t="s">
        <v>280</v>
      </c>
      <c r="D30" s="103"/>
      <c r="E30" s="104"/>
      <c r="G30" s="144"/>
      <c r="H30" s="145"/>
      <c r="I30" s="145"/>
      <c r="J30" s="145"/>
      <c r="K30" s="146"/>
      <c r="L30" s="62"/>
      <c r="M30" s="62"/>
      <c r="N30" s="62"/>
      <c r="O30" s="62"/>
      <c r="P30" s="62"/>
      <c r="Q30" s="62"/>
      <c r="R30" s="62"/>
      <c r="S30" s="62"/>
      <c r="T30" s="62"/>
      <c r="U30" s="62"/>
      <c r="V30" s="62"/>
      <c r="W30" s="62"/>
      <c r="X30" s="62"/>
      <c r="Y30" s="62"/>
      <c r="Z30" s="62"/>
      <c r="AA30" s="96"/>
      <c r="AB30" s="96"/>
      <c r="AC30" s="105" t="str">
        <f t="shared" si="3"/>
        <v/>
      </c>
    </row>
    <row r="31" spans="2:29" ht="24">
      <c r="B31" s="63" t="str">
        <f>".3"</f>
        <v>.3</v>
      </c>
      <c r="C31" s="64" t="s">
        <v>281</v>
      </c>
      <c r="D31" s="103"/>
      <c r="E31" s="104"/>
      <c r="G31" s="144"/>
      <c r="H31" s="145"/>
      <c r="I31" s="145"/>
      <c r="J31" s="145"/>
      <c r="K31" s="146"/>
      <c r="L31" s="62"/>
      <c r="M31" s="62"/>
      <c r="N31" s="62"/>
      <c r="O31" s="62"/>
      <c r="P31" s="62"/>
      <c r="Q31" s="62"/>
      <c r="R31" s="62"/>
      <c r="S31" s="62"/>
      <c r="T31" s="62"/>
      <c r="U31" s="62"/>
      <c r="V31" s="62"/>
      <c r="W31" s="62"/>
      <c r="X31" s="62"/>
      <c r="Y31" s="62"/>
      <c r="Z31" s="62"/>
      <c r="AA31" s="96"/>
      <c r="AB31" s="96"/>
      <c r="AC31" s="105" t="str">
        <f t="shared" si="3"/>
        <v/>
      </c>
    </row>
    <row r="32" spans="2:29" ht="20.100000000000001" customHeight="1">
      <c r="B32" s="57" t="s">
        <v>282</v>
      </c>
      <c r="C32" s="58" t="s">
        <v>109</v>
      </c>
      <c r="D32" s="59"/>
      <c r="E32" s="60" t="str">
        <f>AC32</f>
        <v/>
      </c>
      <c r="G32" s="107"/>
      <c r="H32" s="62"/>
      <c r="I32" s="62"/>
      <c r="J32" s="62"/>
      <c r="K32" s="62"/>
      <c r="L32" s="62"/>
      <c r="M32" s="62"/>
      <c r="N32" s="62"/>
      <c r="O32" s="62"/>
      <c r="P32" s="62"/>
      <c r="Q32" s="62"/>
      <c r="R32" s="62"/>
      <c r="S32" s="62"/>
      <c r="T32" s="62"/>
      <c r="U32" s="62"/>
      <c r="V32" s="62"/>
      <c r="W32" s="62"/>
      <c r="X32" s="62"/>
      <c r="Y32" s="62"/>
      <c r="Z32" s="62"/>
      <c r="AA32" s="96">
        <v>3</v>
      </c>
      <c r="AB32" s="96">
        <f>ROUNDUP(AA32/2,0)</f>
        <v>2</v>
      </c>
      <c r="AC32" s="60" t="str">
        <f>IF(COUNTBLANK(AC33:AC35)=$AA32,"",IF(COUNTIF(AC33:AC35,"&gt;=2")&gt;=AB32,"Pass","Fail"))</f>
        <v/>
      </c>
    </row>
    <row r="33" spans="2:29" ht="24">
      <c r="B33" s="63" t="str">
        <f>".1"</f>
        <v>.1</v>
      </c>
      <c r="C33" s="64" t="s">
        <v>283</v>
      </c>
      <c r="D33" s="103"/>
      <c r="E33" s="104"/>
      <c r="G33" s="144"/>
      <c r="H33" s="145"/>
      <c r="I33" s="145"/>
      <c r="J33" s="145"/>
      <c r="K33" s="146"/>
      <c r="L33" s="62"/>
      <c r="M33" s="62"/>
      <c r="N33" s="62"/>
      <c r="O33" s="62"/>
      <c r="P33" s="62"/>
      <c r="Q33" s="62"/>
      <c r="R33" s="62"/>
      <c r="S33" s="62"/>
      <c r="T33" s="62"/>
      <c r="U33" s="62"/>
      <c r="V33" s="62"/>
      <c r="W33" s="62"/>
      <c r="X33" s="62"/>
      <c r="Y33" s="62"/>
      <c r="Z33" s="62"/>
      <c r="AA33" s="96"/>
      <c r="AB33" s="96"/>
      <c r="AC33" s="105" t="str">
        <f t="shared" ref="AC33:AC35" si="4">IF(E33="","",E33)</f>
        <v/>
      </c>
    </row>
    <row r="34" spans="2:29" ht="24">
      <c r="B34" s="63" t="str">
        <f>".2"</f>
        <v>.2</v>
      </c>
      <c r="C34" s="64" t="s">
        <v>284</v>
      </c>
      <c r="D34" s="103"/>
      <c r="E34" s="104"/>
      <c r="G34" s="144"/>
      <c r="H34" s="145"/>
      <c r="I34" s="145"/>
      <c r="J34" s="145"/>
      <c r="K34" s="146"/>
      <c r="L34" s="62"/>
      <c r="M34" s="62"/>
      <c r="N34" s="62"/>
      <c r="O34" s="62"/>
      <c r="P34" s="62"/>
      <c r="Q34" s="62"/>
      <c r="R34" s="62"/>
      <c r="S34" s="62"/>
      <c r="T34" s="62"/>
      <c r="U34" s="62"/>
      <c r="V34" s="62"/>
      <c r="W34" s="62"/>
      <c r="X34" s="62"/>
      <c r="Y34" s="62"/>
      <c r="Z34" s="62"/>
      <c r="AA34" s="96"/>
      <c r="AB34" s="96"/>
      <c r="AC34" s="105" t="str">
        <f t="shared" si="4"/>
        <v/>
      </c>
    </row>
    <row r="35" spans="2:29" ht="24">
      <c r="B35" s="63" t="str">
        <f>".3"</f>
        <v>.3</v>
      </c>
      <c r="C35" s="64" t="s">
        <v>285</v>
      </c>
      <c r="D35" s="103"/>
      <c r="E35" s="104"/>
      <c r="G35" s="144"/>
      <c r="H35" s="145"/>
      <c r="I35" s="145"/>
      <c r="J35" s="145"/>
      <c r="K35" s="146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2"/>
      <c r="W35" s="62"/>
      <c r="X35" s="62"/>
      <c r="Y35" s="62"/>
      <c r="Z35" s="62"/>
      <c r="AA35" s="96"/>
      <c r="AB35" s="96"/>
      <c r="AC35" s="105" t="str">
        <f t="shared" si="4"/>
        <v/>
      </c>
    </row>
    <row r="36" spans="2:29" ht="30" customHeight="1">
      <c r="C36" s="67"/>
      <c r="D36" s="56"/>
      <c r="E36" s="68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6"/>
      <c r="V36" s="46"/>
      <c r="W36" s="46"/>
      <c r="X36" s="46"/>
      <c r="Y36" s="46"/>
      <c r="Z36" s="46"/>
      <c r="AA36" s="56"/>
      <c r="AB36" s="56"/>
      <c r="AC36" s="56"/>
    </row>
    <row r="37" spans="2:29" ht="30" customHeight="1">
      <c r="C37" s="69" t="s">
        <v>21</v>
      </c>
      <c r="D37" s="56"/>
      <c r="E37" s="70"/>
      <c r="G37" s="46"/>
      <c r="H37" s="46"/>
      <c r="I37" s="46"/>
      <c r="J37" s="46"/>
      <c r="K37" s="46"/>
      <c r="L37" s="46"/>
      <c r="M37" s="46"/>
      <c r="N37" s="46"/>
      <c r="O37" s="46"/>
      <c r="P37" s="46"/>
      <c r="Q37" s="46"/>
      <c r="R37" s="46"/>
      <c r="S37" s="46"/>
      <c r="T37" s="46"/>
      <c r="U37" s="46"/>
      <c r="V37" s="46"/>
      <c r="W37" s="46"/>
      <c r="X37" s="46"/>
      <c r="Y37" s="46"/>
      <c r="Z37" s="46"/>
      <c r="AA37" s="55"/>
      <c r="AB37" s="55"/>
      <c r="AC37" s="56"/>
    </row>
    <row r="38" spans="2:29" ht="20.100000000000001" customHeight="1">
      <c r="B38" s="57" t="s">
        <v>286</v>
      </c>
      <c r="C38" s="58" t="s">
        <v>113</v>
      </c>
      <c r="D38" s="59"/>
      <c r="E38" s="60" t="str">
        <f>AC38</f>
        <v/>
      </c>
      <c r="G38" s="106"/>
      <c r="H38" s="62"/>
      <c r="I38" s="62"/>
      <c r="J38" s="62"/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2"/>
      <c r="W38" s="62"/>
      <c r="X38" s="62"/>
      <c r="Y38" s="62"/>
      <c r="Z38" s="62"/>
      <c r="AA38" s="96">
        <v>5</v>
      </c>
      <c r="AB38" s="96">
        <f>ROUNDUP(AA38/2,0)</f>
        <v>3</v>
      </c>
      <c r="AC38" s="60" t="str">
        <f>IF(COUNTBLANK(AC39:AC43)=$AA38,"",IF(COUNTIF(AC39:AC43,"&gt;=2")&gt;=AB38,"Pass","Fail"))</f>
        <v/>
      </c>
    </row>
    <row r="39" spans="2:29" ht="24">
      <c r="B39" s="63" t="str">
        <f>".1"</f>
        <v>.1</v>
      </c>
      <c r="C39" s="64" t="s">
        <v>114</v>
      </c>
      <c r="D39" s="103"/>
      <c r="E39" s="104"/>
      <c r="G39" s="144"/>
      <c r="H39" s="145"/>
      <c r="I39" s="145"/>
      <c r="J39" s="145"/>
      <c r="K39" s="146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2"/>
      <c r="W39" s="62"/>
      <c r="X39" s="62"/>
      <c r="Y39" s="62"/>
      <c r="Z39" s="62"/>
      <c r="AA39" s="96"/>
      <c r="AB39" s="96"/>
      <c r="AC39" s="105" t="str">
        <f t="shared" ref="AC39:AC43" si="5">IF(E39="","",E39)</f>
        <v/>
      </c>
    </row>
    <row r="40" spans="2:29" ht="24">
      <c r="B40" s="63" t="str">
        <f>".2"</f>
        <v>.2</v>
      </c>
      <c r="C40" s="64" t="s">
        <v>115</v>
      </c>
      <c r="D40" s="103"/>
      <c r="E40" s="104"/>
      <c r="G40" s="144"/>
      <c r="H40" s="145"/>
      <c r="I40" s="145"/>
      <c r="J40" s="145"/>
      <c r="K40" s="146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2"/>
      <c r="W40" s="62"/>
      <c r="X40" s="62"/>
      <c r="Y40" s="62"/>
      <c r="Z40" s="62"/>
      <c r="AA40" s="96"/>
      <c r="AB40" s="96"/>
      <c r="AC40" s="105" t="str">
        <f t="shared" si="5"/>
        <v/>
      </c>
    </row>
    <row r="41" spans="2:29" ht="24">
      <c r="B41" s="63" t="str">
        <f>".3"</f>
        <v>.3</v>
      </c>
      <c r="C41" s="64" t="s">
        <v>116</v>
      </c>
      <c r="D41" s="103"/>
      <c r="E41" s="104"/>
      <c r="G41" s="144"/>
      <c r="H41" s="145"/>
      <c r="I41" s="145"/>
      <c r="J41" s="145"/>
      <c r="K41" s="146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2"/>
      <c r="W41" s="62"/>
      <c r="X41" s="62"/>
      <c r="Y41" s="62"/>
      <c r="Z41" s="62"/>
      <c r="AA41" s="96"/>
      <c r="AB41" s="96"/>
      <c r="AC41" s="105" t="str">
        <f t="shared" si="5"/>
        <v/>
      </c>
    </row>
    <row r="42" spans="2:29" ht="24">
      <c r="B42" s="63" t="str">
        <f>".4"</f>
        <v>.4</v>
      </c>
      <c r="C42" s="64" t="s">
        <v>117</v>
      </c>
      <c r="D42" s="103"/>
      <c r="E42" s="104"/>
      <c r="G42" s="144"/>
      <c r="H42" s="145"/>
      <c r="I42" s="145"/>
      <c r="J42" s="145"/>
      <c r="K42" s="146"/>
      <c r="L42" s="62"/>
      <c r="M42" s="62"/>
      <c r="N42" s="62"/>
      <c r="O42" s="62"/>
      <c r="P42" s="62"/>
      <c r="Q42" s="62"/>
      <c r="R42" s="62"/>
      <c r="S42" s="62"/>
      <c r="T42" s="62"/>
      <c r="U42" s="62"/>
      <c r="V42" s="62"/>
      <c r="W42" s="62"/>
      <c r="X42" s="62"/>
      <c r="Y42" s="62"/>
      <c r="Z42" s="62"/>
      <c r="AA42" s="96"/>
      <c r="AB42" s="96"/>
      <c r="AC42" s="105" t="str">
        <f t="shared" si="5"/>
        <v/>
      </c>
    </row>
    <row r="43" spans="2:29" ht="24">
      <c r="B43" s="63" t="str">
        <f>".5"</f>
        <v>.5</v>
      </c>
      <c r="C43" s="64" t="s">
        <v>118</v>
      </c>
      <c r="D43" s="103"/>
      <c r="E43" s="104"/>
      <c r="G43" s="144"/>
      <c r="H43" s="145"/>
      <c r="I43" s="145"/>
      <c r="J43" s="145"/>
      <c r="K43" s="146"/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2"/>
      <c r="W43" s="62"/>
      <c r="X43" s="62"/>
      <c r="Y43" s="62"/>
      <c r="Z43" s="62"/>
      <c r="AA43" s="96"/>
      <c r="AB43" s="96"/>
      <c r="AC43" s="105" t="str">
        <f t="shared" si="5"/>
        <v/>
      </c>
    </row>
    <row r="44" spans="2:29" ht="20.100000000000001" customHeight="1">
      <c r="B44" s="57" t="s">
        <v>287</v>
      </c>
      <c r="C44" s="58" t="s">
        <v>119</v>
      </c>
      <c r="D44" s="71" t="str">
        <f>IF(COUNTBLANK(D45:D49)=$AA44,"",IF((COUNTIF(D45:D49,"&gt;=4")/$AA44*100)&gt;=50,"Pass","Fail"))</f>
        <v/>
      </c>
      <c r="E44" s="60" t="str">
        <f>AC44</f>
        <v/>
      </c>
      <c r="G44" s="107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2"/>
      <c r="W44" s="62"/>
      <c r="X44" s="62"/>
      <c r="Y44" s="62"/>
      <c r="Z44" s="62"/>
      <c r="AA44" s="96">
        <v>5</v>
      </c>
      <c r="AB44" s="96">
        <f>ROUNDUP(AA44/2,0)</f>
        <v>3</v>
      </c>
      <c r="AC44" s="60" t="str">
        <f>IF(COUNTBLANK(AC45:AC49)=$AA44,"",IF(COUNTIF(AC45:AC49,"&gt;=2")&gt;=AB44,"Pass","Fail"))</f>
        <v/>
      </c>
    </row>
    <row r="45" spans="2:29" ht="24">
      <c r="B45" s="63" t="str">
        <f>".1"</f>
        <v>.1</v>
      </c>
      <c r="C45" s="64" t="s">
        <v>120</v>
      </c>
      <c r="D45" s="103"/>
      <c r="E45" s="104"/>
      <c r="G45" s="144"/>
      <c r="H45" s="145"/>
      <c r="I45" s="145"/>
      <c r="J45" s="145"/>
      <c r="K45" s="146"/>
      <c r="L45" s="62"/>
      <c r="M45" s="62"/>
      <c r="N45" s="62"/>
      <c r="O45" s="62"/>
      <c r="P45" s="62"/>
      <c r="Q45" s="62"/>
      <c r="R45" s="62"/>
      <c r="S45" s="62"/>
      <c r="T45" s="62"/>
      <c r="U45" s="62"/>
      <c r="V45" s="62"/>
      <c r="W45" s="62"/>
      <c r="X45" s="62"/>
      <c r="Y45" s="62"/>
      <c r="Z45" s="62"/>
      <c r="AA45" s="96"/>
      <c r="AB45" s="96"/>
      <c r="AC45" s="105" t="str">
        <f t="shared" ref="AC45:AC49" si="6">IF(E45="","",E45)</f>
        <v/>
      </c>
    </row>
    <row r="46" spans="2:29" ht="15">
      <c r="B46" s="63" t="str">
        <f>".2"</f>
        <v>.2</v>
      </c>
      <c r="C46" s="64" t="s">
        <v>121</v>
      </c>
      <c r="D46" s="103"/>
      <c r="E46" s="104"/>
      <c r="G46" s="144"/>
      <c r="H46" s="145"/>
      <c r="I46" s="145"/>
      <c r="J46" s="145"/>
      <c r="K46" s="146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2"/>
      <c r="W46" s="62"/>
      <c r="X46" s="62"/>
      <c r="Y46" s="62"/>
      <c r="Z46" s="62"/>
      <c r="AA46" s="96"/>
      <c r="AB46" s="96"/>
      <c r="AC46" s="105" t="str">
        <f t="shared" si="6"/>
        <v/>
      </c>
    </row>
    <row r="47" spans="2:29" ht="24">
      <c r="B47" s="63" t="str">
        <f>".3"</f>
        <v>.3</v>
      </c>
      <c r="C47" s="64" t="s">
        <v>122</v>
      </c>
      <c r="D47" s="103"/>
      <c r="E47" s="104"/>
      <c r="G47" s="144"/>
      <c r="H47" s="145"/>
      <c r="I47" s="145"/>
      <c r="J47" s="145"/>
      <c r="K47" s="146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2"/>
      <c r="W47" s="62"/>
      <c r="X47" s="62"/>
      <c r="Y47" s="62"/>
      <c r="Z47" s="62"/>
      <c r="AA47" s="96"/>
      <c r="AB47" s="96"/>
      <c r="AC47" s="105" t="str">
        <f t="shared" si="6"/>
        <v/>
      </c>
    </row>
    <row r="48" spans="2:29" ht="24">
      <c r="B48" s="63" t="str">
        <f>".4"</f>
        <v>.4</v>
      </c>
      <c r="C48" s="64" t="s">
        <v>123</v>
      </c>
      <c r="D48" s="103"/>
      <c r="E48" s="104"/>
      <c r="G48" s="144"/>
      <c r="H48" s="145"/>
      <c r="I48" s="145"/>
      <c r="J48" s="145"/>
      <c r="K48" s="146"/>
      <c r="L48" s="62"/>
      <c r="M48" s="62"/>
      <c r="N48" s="62"/>
      <c r="O48" s="62"/>
      <c r="P48" s="62"/>
      <c r="Q48" s="62"/>
      <c r="R48" s="62"/>
      <c r="S48" s="62"/>
      <c r="T48" s="62"/>
      <c r="U48" s="62"/>
      <c r="V48" s="62"/>
      <c r="W48" s="62"/>
      <c r="X48" s="62"/>
      <c r="Y48" s="62"/>
      <c r="Z48" s="62"/>
      <c r="AA48" s="96"/>
      <c r="AB48" s="96"/>
      <c r="AC48" s="105" t="str">
        <f t="shared" si="6"/>
        <v/>
      </c>
    </row>
    <row r="49" spans="2:29" ht="24">
      <c r="B49" s="63" t="str">
        <f>".5"</f>
        <v>.5</v>
      </c>
      <c r="C49" s="64" t="s">
        <v>124</v>
      </c>
      <c r="D49" s="103"/>
      <c r="E49" s="104"/>
      <c r="G49" s="144"/>
      <c r="H49" s="145"/>
      <c r="I49" s="145"/>
      <c r="J49" s="145"/>
      <c r="K49" s="146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2"/>
      <c r="W49" s="62"/>
      <c r="X49" s="62"/>
      <c r="Y49" s="62"/>
      <c r="Z49" s="62"/>
      <c r="AA49" s="96"/>
      <c r="AB49" s="96"/>
      <c r="AC49" s="105" t="str">
        <f t="shared" si="6"/>
        <v/>
      </c>
    </row>
    <row r="50" spans="2:29" ht="20.100000000000001" customHeight="1">
      <c r="B50" s="57" t="s">
        <v>288</v>
      </c>
      <c r="C50" s="58" t="s">
        <v>125</v>
      </c>
      <c r="D50" s="59"/>
      <c r="E50" s="60" t="str">
        <f>AC50</f>
        <v/>
      </c>
      <c r="G50" s="106"/>
      <c r="H50" s="62"/>
      <c r="I50" s="62"/>
      <c r="J50" s="62"/>
      <c r="K50" s="62"/>
      <c r="L50" s="62"/>
      <c r="M50" s="62"/>
      <c r="N50" s="62"/>
      <c r="O50" s="62"/>
      <c r="P50" s="62"/>
      <c r="Q50" s="62"/>
      <c r="R50" s="62"/>
      <c r="S50" s="62"/>
      <c r="T50" s="62"/>
      <c r="U50" s="62"/>
      <c r="V50" s="62"/>
      <c r="W50" s="62"/>
      <c r="X50" s="62"/>
      <c r="Y50" s="62"/>
      <c r="Z50" s="99"/>
      <c r="AA50" s="96">
        <v>5</v>
      </c>
      <c r="AB50" s="96">
        <f>ROUNDUP(AA50/2,0)</f>
        <v>3</v>
      </c>
      <c r="AC50" s="60" t="str">
        <f>IF(COUNTBLANK(AC51:AC55)=$AA50,"",IF(COUNTIF(AC51:AC55,"&gt;=2")&gt;=AB50,"Pass","Fail"))</f>
        <v/>
      </c>
    </row>
    <row r="51" spans="2:29" ht="24">
      <c r="B51" s="63" t="str">
        <f>".1"</f>
        <v>.1</v>
      </c>
      <c r="C51" s="64" t="s">
        <v>126</v>
      </c>
      <c r="D51" s="103"/>
      <c r="E51" s="104"/>
      <c r="G51" s="144"/>
      <c r="H51" s="145"/>
      <c r="I51" s="145"/>
      <c r="J51" s="145"/>
      <c r="K51" s="146"/>
      <c r="L51" s="62"/>
      <c r="M51" s="62"/>
      <c r="N51" s="62"/>
      <c r="O51" s="62"/>
      <c r="P51" s="62"/>
      <c r="Q51" s="62"/>
      <c r="R51" s="62"/>
      <c r="S51" s="62"/>
      <c r="T51" s="62"/>
      <c r="U51" s="62"/>
      <c r="V51" s="62"/>
      <c r="W51" s="62"/>
      <c r="X51" s="62"/>
      <c r="Y51" s="62"/>
      <c r="Z51" s="62"/>
      <c r="AA51" s="96"/>
      <c r="AB51" s="96"/>
      <c r="AC51" s="105" t="str">
        <f t="shared" ref="AC51:AC55" si="7">IF(E51="","",E51)</f>
        <v/>
      </c>
    </row>
    <row r="52" spans="2:29" ht="15">
      <c r="B52" s="63" t="str">
        <f>".2"</f>
        <v>.2</v>
      </c>
      <c r="C52" s="64" t="s">
        <v>127</v>
      </c>
      <c r="D52" s="103"/>
      <c r="E52" s="104"/>
      <c r="G52" s="144"/>
      <c r="H52" s="145"/>
      <c r="I52" s="145"/>
      <c r="J52" s="145"/>
      <c r="K52" s="146"/>
      <c r="L52" s="62"/>
      <c r="M52" s="62"/>
      <c r="N52" s="62"/>
      <c r="O52" s="62"/>
      <c r="P52" s="62"/>
      <c r="Q52" s="62"/>
      <c r="R52" s="62"/>
      <c r="S52" s="62"/>
      <c r="T52" s="62"/>
      <c r="U52" s="62"/>
      <c r="V52" s="62"/>
      <c r="W52" s="62"/>
      <c r="X52" s="62"/>
      <c r="Y52" s="62"/>
      <c r="Z52" s="62"/>
      <c r="AA52" s="96"/>
      <c r="AB52" s="96"/>
      <c r="AC52" s="105" t="str">
        <f t="shared" si="7"/>
        <v/>
      </c>
    </row>
    <row r="53" spans="2:29" ht="36">
      <c r="B53" s="63" t="str">
        <f>".3"</f>
        <v>.3</v>
      </c>
      <c r="C53" s="64" t="s">
        <v>128</v>
      </c>
      <c r="D53" s="103"/>
      <c r="E53" s="104"/>
      <c r="G53" s="144"/>
      <c r="H53" s="145"/>
      <c r="I53" s="145"/>
      <c r="J53" s="145"/>
      <c r="K53" s="146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2"/>
      <c r="W53" s="62"/>
      <c r="X53" s="62"/>
      <c r="Y53" s="62"/>
      <c r="Z53" s="62"/>
      <c r="AA53" s="96"/>
      <c r="AB53" s="96"/>
      <c r="AC53" s="105" t="str">
        <f t="shared" si="7"/>
        <v/>
      </c>
    </row>
    <row r="54" spans="2:29" ht="15">
      <c r="B54" s="63" t="str">
        <f>".4"</f>
        <v>.4</v>
      </c>
      <c r="C54" s="64" t="s">
        <v>129</v>
      </c>
      <c r="D54" s="103"/>
      <c r="E54" s="104"/>
      <c r="G54" s="144"/>
      <c r="H54" s="145"/>
      <c r="I54" s="145"/>
      <c r="J54" s="145"/>
      <c r="K54" s="146"/>
      <c r="L54" s="62"/>
      <c r="M54" s="62"/>
      <c r="N54" s="62"/>
      <c r="O54" s="62"/>
      <c r="P54" s="62"/>
      <c r="Q54" s="62"/>
      <c r="R54" s="62"/>
      <c r="S54" s="62"/>
      <c r="T54" s="62"/>
      <c r="U54" s="62"/>
      <c r="V54" s="62"/>
      <c r="W54" s="62"/>
      <c r="X54" s="62"/>
      <c r="Y54" s="62"/>
      <c r="Z54" s="62"/>
      <c r="AA54" s="96"/>
      <c r="AB54" s="96"/>
      <c r="AC54" s="105" t="str">
        <f t="shared" si="7"/>
        <v/>
      </c>
    </row>
    <row r="55" spans="2:29" ht="24">
      <c r="B55" s="63" t="str">
        <f>".5"</f>
        <v>.5</v>
      </c>
      <c r="C55" s="64" t="s">
        <v>130</v>
      </c>
      <c r="D55" s="103"/>
      <c r="E55" s="104"/>
      <c r="G55" s="144"/>
      <c r="H55" s="145"/>
      <c r="I55" s="145"/>
      <c r="J55" s="145"/>
      <c r="K55" s="146"/>
      <c r="L55" s="62"/>
      <c r="M55" s="62"/>
      <c r="N55" s="62"/>
      <c r="O55" s="62"/>
      <c r="P55" s="62"/>
      <c r="Q55" s="62"/>
      <c r="R55" s="62"/>
      <c r="S55" s="62"/>
      <c r="T55" s="62"/>
      <c r="U55" s="62"/>
      <c r="V55" s="62"/>
      <c r="W55" s="62"/>
      <c r="X55" s="62"/>
      <c r="Y55" s="62"/>
      <c r="Z55" s="62"/>
      <c r="AA55" s="96"/>
      <c r="AB55" s="96"/>
      <c r="AC55" s="105" t="str">
        <f t="shared" si="7"/>
        <v/>
      </c>
    </row>
    <row r="56" spans="2:29" ht="20.100000000000001" customHeight="1">
      <c r="B56" s="57" t="s">
        <v>289</v>
      </c>
      <c r="C56" s="58" t="s">
        <v>131</v>
      </c>
      <c r="D56" s="59"/>
      <c r="E56" s="60" t="str">
        <f>AC56</f>
        <v/>
      </c>
      <c r="G56" s="106"/>
      <c r="H56" s="62"/>
      <c r="I56" s="62"/>
      <c r="J56" s="62"/>
      <c r="K56" s="62"/>
      <c r="L56" s="62"/>
      <c r="M56" s="62"/>
      <c r="N56" s="62"/>
      <c r="O56" s="62"/>
      <c r="P56" s="62"/>
      <c r="Q56" s="62"/>
      <c r="R56" s="62"/>
      <c r="S56" s="62"/>
      <c r="T56" s="62"/>
      <c r="U56" s="62"/>
      <c r="V56" s="62"/>
      <c r="W56" s="62"/>
      <c r="X56" s="62"/>
      <c r="Y56" s="62"/>
      <c r="Z56" s="99"/>
      <c r="AA56" s="96">
        <v>5</v>
      </c>
      <c r="AB56" s="96">
        <f>ROUNDUP(AA56/2,0)</f>
        <v>3</v>
      </c>
      <c r="AC56" s="60" t="str">
        <f>IF(COUNTBLANK(AC57:AC61)=$AA56,"",IF(COUNTIF(AC57:AC61,"&gt;=2")&gt;=AB56,"Pass","Fail"))</f>
        <v/>
      </c>
    </row>
    <row r="57" spans="2:29" ht="24">
      <c r="B57" s="63" t="str">
        <f>".1"</f>
        <v>.1</v>
      </c>
      <c r="C57" s="64" t="s">
        <v>132</v>
      </c>
      <c r="D57" s="103"/>
      <c r="E57" s="104"/>
      <c r="G57" s="144"/>
      <c r="H57" s="145"/>
      <c r="I57" s="145"/>
      <c r="J57" s="145"/>
      <c r="K57" s="146"/>
      <c r="L57" s="62"/>
      <c r="M57" s="62"/>
      <c r="N57" s="62"/>
      <c r="O57" s="62"/>
      <c r="P57" s="62"/>
      <c r="Q57" s="62"/>
      <c r="R57" s="62"/>
      <c r="S57" s="62"/>
      <c r="T57" s="62"/>
      <c r="U57" s="62"/>
      <c r="V57" s="62"/>
      <c r="W57" s="62"/>
      <c r="X57" s="62"/>
      <c r="Y57" s="62"/>
      <c r="Z57" s="62"/>
      <c r="AA57" s="96"/>
      <c r="AB57" s="96"/>
      <c r="AC57" s="105" t="str">
        <f t="shared" ref="AC57:AC61" si="8">IF(E57="","",E57)</f>
        <v/>
      </c>
    </row>
    <row r="58" spans="2:29" ht="15">
      <c r="B58" s="63" t="str">
        <f>".2"</f>
        <v>.2</v>
      </c>
      <c r="C58" s="64" t="s">
        <v>133</v>
      </c>
      <c r="D58" s="103"/>
      <c r="E58" s="104"/>
      <c r="G58" s="144"/>
      <c r="H58" s="145"/>
      <c r="I58" s="145"/>
      <c r="J58" s="145"/>
      <c r="K58" s="146"/>
      <c r="L58" s="62"/>
      <c r="M58" s="62"/>
      <c r="N58" s="62"/>
      <c r="O58" s="62"/>
      <c r="P58" s="62"/>
      <c r="Q58" s="62"/>
      <c r="R58" s="62"/>
      <c r="S58" s="62"/>
      <c r="T58" s="62"/>
      <c r="U58" s="62"/>
      <c r="V58" s="62"/>
      <c r="W58" s="62"/>
      <c r="X58" s="62"/>
      <c r="Y58" s="62"/>
      <c r="Z58" s="62"/>
      <c r="AA58" s="96"/>
      <c r="AB58" s="96"/>
      <c r="AC58" s="105" t="str">
        <f t="shared" si="8"/>
        <v/>
      </c>
    </row>
    <row r="59" spans="2:29" ht="24">
      <c r="B59" s="63" t="str">
        <f>".3"</f>
        <v>.3</v>
      </c>
      <c r="C59" s="64" t="s">
        <v>134</v>
      </c>
      <c r="D59" s="103"/>
      <c r="E59" s="104"/>
      <c r="G59" s="144"/>
      <c r="H59" s="145"/>
      <c r="I59" s="145"/>
      <c r="J59" s="145"/>
      <c r="K59" s="146"/>
      <c r="L59" s="62"/>
      <c r="M59" s="62"/>
      <c r="N59" s="62"/>
      <c r="O59" s="62"/>
      <c r="P59" s="62"/>
      <c r="Q59" s="62"/>
      <c r="R59" s="62"/>
      <c r="S59" s="62"/>
      <c r="T59" s="62"/>
      <c r="U59" s="62"/>
      <c r="V59" s="62"/>
      <c r="W59" s="62"/>
      <c r="X59" s="62"/>
      <c r="Y59" s="62"/>
      <c r="Z59" s="62"/>
      <c r="AA59" s="96"/>
      <c r="AB59" s="96"/>
      <c r="AC59" s="105" t="str">
        <f t="shared" si="8"/>
        <v/>
      </c>
    </row>
    <row r="60" spans="2:29" ht="24">
      <c r="B60" s="63" t="str">
        <f>".4"</f>
        <v>.4</v>
      </c>
      <c r="C60" s="64" t="s">
        <v>135</v>
      </c>
      <c r="D60" s="103"/>
      <c r="E60" s="104"/>
      <c r="G60" s="144"/>
      <c r="H60" s="145"/>
      <c r="I60" s="145"/>
      <c r="J60" s="145"/>
      <c r="K60" s="146"/>
      <c r="L60" s="62"/>
      <c r="M60" s="62"/>
      <c r="N60" s="62"/>
      <c r="O60" s="62"/>
      <c r="P60" s="62"/>
      <c r="Q60" s="62"/>
      <c r="R60" s="62"/>
      <c r="S60" s="62"/>
      <c r="T60" s="62"/>
      <c r="U60" s="62"/>
      <c r="V60" s="62"/>
      <c r="W60" s="62"/>
      <c r="X60" s="62"/>
      <c r="Y60" s="62"/>
      <c r="Z60" s="62"/>
      <c r="AA60" s="96"/>
      <c r="AB60" s="96"/>
      <c r="AC60" s="105" t="str">
        <f t="shared" si="8"/>
        <v/>
      </c>
    </row>
    <row r="61" spans="2:29" ht="24">
      <c r="B61" s="63" t="str">
        <f>".5"</f>
        <v>.5</v>
      </c>
      <c r="C61" s="64" t="s">
        <v>136</v>
      </c>
      <c r="D61" s="103"/>
      <c r="E61" s="104"/>
      <c r="G61" s="144"/>
      <c r="H61" s="145"/>
      <c r="I61" s="145"/>
      <c r="J61" s="145"/>
      <c r="K61" s="146"/>
      <c r="L61" s="62"/>
      <c r="M61" s="62"/>
      <c r="N61" s="62"/>
      <c r="O61" s="62"/>
      <c r="P61" s="62"/>
      <c r="Q61" s="62"/>
      <c r="R61" s="62"/>
      <c r="S61" s="62"/>
      <c r="T61" s="62"/>
      <c r="U61" s="62"/>
      <c r="V61" s="62"/>
      <c r="W61" s="62"/>
      <c r="X61" s="62"/>
      <c r="Y61" s="62"/>
      <c r="Z61" s="62"/>
      <c r="AA61" s="96"/>
      <c r="AB61" s="96"/>
      <c r="AC61" s="105" t="str">
        <f t="shared" si="8"/>
        <v/>
      </c>
    </row>
    <row r="62" spans="2:29" ht="20.100000000000001" customHeight="1">
      <c r="B62" s="57" t="s">
        <v>290</v>
      </c>
      <c r="C62" s="58" t="s">
        <v>137</v>
      </c>
      <c r="D62" s="59"/>
      <c r="E62" s="60" t="str">
        <f>AC62</f>
        <v/>
      </c>
      <c r="G62" s="107"/>
      <c r="H62" s="62"/>
      <c r="I62" s="62"/>
      <c r="J62" s="62"/>
      <c r="K62" s="62"/>
      <c r="L62" s="62"/>
      <c r="M62" s="62"/>
      <c r="N62" s="62"/>
      <c r="O62" s="62"/>
      <c r="P62" s="62"/>
      <c r="Q62" s="62"/>
      <c r="R62" s="62"/>
      <c r="S62" s="62"/>
      <c r="T62" s="62"/>
      <c r="U62" s="62"/>
      <c r="V62" s="62"/>
      <c r="W62" s="62"/>
      <c r="X62" s="62"/>
      <c r="Y62" s="62"/>
      <c r="Z62" s="62"/>
      <c r="AA62" s="96">
        <v>5</v>
      </c>
      <c r="AB62" s="96">
        <f>ROUNDUP(AA62/2,0)</f>
        <v>3</v>
      </c>
      <c r="AC62" s="60" t="str">
        <f>IF(COUNTBLANK(AC63:AC67)=$AA62,"",IF(COUNTIF(AC63:AC67,"&gt;=2")&gt;=AB62,"Pass","Fail"))</f>
        <v/>
      </c>
    </row>
    <row r="63" spans="2:29" ht="15">
      <c r="B63" s="63" t="str">
        <f>".1"</f>
        <v>.1</v>
      </c>
      <c r="C63" s="64" t="s">
        <v>138</v>
      </c>
      <c r="D63" s="103"/>
      <c r="E63" s="104"/>
      <c r="G63" s="144"/>
      <c r="H63" s="145"/>
      <c r="I63" s="145"/>
      <c r="J63" s="145"/>
      <c r="K63" s="146"/>
      <c r="L63" s="62"/>
      <c r="M63" s="62"/>
      <c r="N63" s="62"/>
      <c r="O63" s="62"/>
      <c r="P63" s="62"/>
      <c r="Q63" s="62"/>
      <c r="R63" s="62"/>
      <c r="S63" s="62"/>
      <c r="T63" s="62"/>
      <c r="U63" s="62"/>
      <c r="V63" s="62"/>
      <c r="W63" s="62"/>
      <c r="X63" s="62"/>
      <c r="Y63" s="62"/>
      <c r="Z63" s="62"/>
      <c r="AA63" s="96"/>
      <c r="AB63" s="96"/>
      <c r="AC63" s="105" t="str">
        <f t="shared" ref="AC63:AC67" si="9">IF(E63="","",E63)</f>
        <v/>
      </c>
    </row>
    <row r="64" spans="2:29" ht="15">
      <c r="B64" s="63" t="str">
        <f>".2"</f>
        <v>.2</v>
      </c>
      <c r="C64" s="64" t="s">
        <v>139</v>
      </c>
      <c r="D64" s="103"/>
      <c r="E64" s="104"/>
      <c r="G64" s="144"/>
      <c r="H64" s="145"/>
      <c r="I64" s="145"/>
      <c r="J64" s="145"/>
      <c r="K64" s="146"/>
      <c r="L64" s="62"/>
      <c r="M64" s="62"/>
      <c r="N64" s="62"/>
      <c r="O64" s="62"/>
      <c r="P64" s="62"/>
      <c r="Q64" s="62"/>
      <c r="R64" s="62"/>
      <c r="S64" s="62"/>
      <c r="T64" s="62"/>
      <c r="U64" s="62"/>
      <c r="V64" s="62"/>
      <c r="W64" s="62"/>
      <c r="X64" s="62"/>
      <c r="Y64" s="62"/>
      <c r="Z64" s="62"/>
      <c r="AA64" s="96"/>
      <c r="AB64" s="96"/>
      <c r="AC64" s="105" t="str">
        <f t="shared" si="9"/>
        <v/>
      </c>
    </row>
    <row r="65" spans="2:29" ht="24">
      <c r="B65" s="63" t="str">
        <f>".3"</f>
        <v>.3</v>
      </c>
      <c r="C65" s="64" t="s">
        <v>140</v>
      </c>
      <c r="D65" s="103"/>
      <c r="E65" s="104"/>
      <c r="G65" s="144"/>
      <c r="H65" s="145"/>
      <c r="I65" s="145"/>
      <c r="J65" s="145"/>
      <c r="K65" s="146"/>
      <c r="L65" s="62"/>
      <c r="M65" s="62"/>
      <c r="N65" s="62"/>
      <c r="O65" s="62"/>
      <c r="P65" s="62"/>
      <c r="Q65" s="62"/>
      <c r="R65" s="62"/>
      <c r="S65" s="62"/>
      <c r="T65" s="62"/>
      <c r="U65" s="62"/>
      <c r="V65" s="62"/>
      <c r="W65" s="62"/>
      <c r="X65" s="62"/>
      <c r="Y65" s="62"/>
      <c r="Z65" s="62"/>
      <c r="AA65" s="96"/>
      <c r="AB65" s="96"/>
      <c r="AC65" s="105" t="str">
        <f t="shared" si="9"/>
        <v/>
      </c>
    </row>
    <row r="66" spans="2:29" ht="24">
      <c r="B66" s="63" t="str">
        <f>".4"</f>
        <v>.4</v>
      </c>
      <c r="C66" s="64" t="s">
        <v>291</v>
      </c>
      <c r="D66" s="103"/>
      <c r="E66" s="104"/>
      <c r="G66" s="144"/>
      <c r="H66" s="145"/>
      <c r="I66" s="145"/>
      <c r="J66" s="145"/>
      <c r="K66" s="146"/>
      <c r="L66" s="62"/>
      <c r="M66" s="62"/>
      <c r="N66" s="62"/>
      <c r="O66" s="62"/>
      <c r="P66" s="62"/>
      <c r="Q66" s="62"/>
      <c r="R66" s="62"/>
      <c r="S66" s="62"/>
      <c r="T66" s="62"/>
      <c r="U66" s="62"/>
      <c r="V66" s="62"/>
      <c r="W66" s="62"/>
      <c r="X66" s="62"/>
      <c r="Y66" s="62"/>
      <c r="Z66" s="62"/>
      <c r="AA66" s="96"/>
      <c r="AB66" s="96"/>
      <c r="AC66" s="105" t="str">
        <f t="shared" si="9"/>
        <v/>
      </c>
    </row>
    <row r="67" spans="2:29" ht="15">
      <c r="B67" s="63" t="str">
        <f>".5"</f>
        <v>.5</v>
      </c>
      <c r="C67" s="64" t="s">
        <v>142</v>
      </c>
      <c r="D67" s="103"/>
      <c r="E67" s="104"/>
      <c r="G67" s="144"/>
      <c r="H67" s="145"/>
      <c r="I67" s="145"/>
      <c r="J67" s="145"/>
      <c r="K67" s="146"/>
      <c r="L67" s="62"/>
      <c r="M67" s="62"/>
      <c r="N67" s="62"/>
      <c r="O67" s="62"/>
      <c r="P67" s="62"/>
      <c r="Q67" s="62"/>
      <c r="R67" s="62"/>
      <c r="S67" s="62"/>
      <c r="T67" s="62"/>
      <c r="U67" s="62"/>
      <c r="V67" s="62"/>
      <c r="W67" s="62"/>
      <c r="X67" s="62"/>
      <c r="Y67" s="62"/>
      <c r="Z67" s="62"/>
      <c r="AA67" s="96"/>
      <c r="AB67" s="96"/>
      <c r="AC67" s="105" t="str">
        <f t="shared" si="9"/>
        <v/>
      </c>
    </row>
    <row r="68" spans="2:29" ht="20.100000000000001" customHeight="1">
      <c r="B68" s="57" t="s">
        <v>292</v>
      </c>
      <c r="C68" s="58" t="s">
        <v>143</v>
      </c>
      <c r="D68" s="59"/>
      <c r="E68" s="60" t="str">
        <f>AC68</f>
        <v/>
      </c>
      <c r="G68" s="107"/>
      <c r="H68" s="62"/>
      <c r="I68" s="62"/>
      <c r="J68" s="62"/>
      <c r="K68" s="62"/>
      <c r="L68" s="62"/>
      <c r="M68" s="62"/>
      <c r="N68" s="62"/>
      <c r="O68" s="62"/>
      <c r="P68" s="62"/>
      <c r="Q68" s="62"/>
      <c r="R68" s="62"/>
      <c r="S68" s="62"/>
      <c r="T68" s="62"/>
      <c r="U68" s="62"/>
      <c r="V68" s="62"/>
      <c r="W68" s="62"/>
      <c r="X68" s="62"/>
      <c r="Y68" s="62"/>
      <c r="Z68" s="62"/>
      <c r="AA68" s="96">
        <v>5</v>
      </c>
      <c r="AB68" s="96">
        <f>ROUNDUP(AA68/2,0)</f>
        <v>3</v>
      </c>
      <c r="AC68" s="60" t="str">
        <f>IF(COUNTBLANK(AC69:AC73)=$AA68,"",IF(COUNTIF(AC69:AC73,"&gt;=2")&gt;=AB68,"Pass","Fail"))</f>
        <v/>
      </c>
    </row>
    <row r="69" spans="2:29" ht="15">
      <c r="B69" s="63" t="str">
        <f>".1"</f>
        <v>.1</v>
      </c>
      <c r="C69" s="64" t="s">
        <v>144</v>
      </c>
      <c r="D69" s="103"/>
      <c r="E69" s="104"/>
      <c r="G69" s="144"/>
      <c r="H69" s="145"/>
      <c r="I69" s="145"/>
      <c r="J69" s="145"/>
      <c r="K69" s="146"/>
      <c r="L69" s="62"/>
      <c r="M69" s="62"/>
      <c r="N69" s="62"/>
      <c r="O69" s="62"/>
      <c r="P69" s="62"/>
      <c r="Q69" s="62"/>
      <c r="R69" s="62"/>
      <c r="S69" s="62"/>
      <c r="T69" s="62"/>
      <c r="U69" s="62"/>
      <c r="V69" s="62"/>
      <c r="W69" s="62"/>
      <c r="X69" s="62"/>
      <c r="Y69" s="62"/>
      <c r="Z69" s="62"/>
      <c r="AA69" s="96"/>
      <c r="AB69" s="96"/>
      <c r="AC69" s="105" t="str">
        <f t="shared" ref="AC69:AC73" si="10">IF(E69="","",E69)</f>
        <v/>
      </c>
    </row>
    <row r="70" spans="2:29" ht="24">
      <c r="B70" s="63" t="str">
        <f>".2"</f>
        <v>.2</v>
      </c>
      <c r="C70" s="64" t="s">
        <v>145</v>
      </c>
      <c r="D70" s="103"/>
      <c r="E70" s="104"/>
      <c r="G70" s="144"/>
      <c r="H70" s="145"/>
      <c r="I70" s="145"/>
      <c r="J70" s="145"/>
      <c r="K70" s="146"/>
      <c r="L70" s="62"/>
      <c r="M70" s="62"/>
      <c r="N70" s="62"/>
      <c r="O70" s="62"/>
      <c r="P70" s="62"/>
      <c r="Q70" s="62"/>
      <c r="R70" s="62"/>
      <c r="S70" s="62"/>
      <c r="T70" s="62"/>
      <c r="U70" s="62"/>
      <c r="V70" s="62"/>
      <c r="W70" s="62"/>
      <c r="X70" s="62"/>
      <c r="Y70" s="62"/>
      <c r="Z70" s="62"/>
      <c r="AA70" s="96"/>
      <c r="AB70" s="96"/>
      <c r="AC70" s="105" t="str">
        <f t="shared" si="10"/>
        <v/>
      </c>
    </row>
    <row r="71" spans="2:29" ht="24">
      <c r="B71" s="63" t="str">
        <f>".3"</f>
        <v>.3</v>
      </c>
      <c r="C71" s="64" t="s">
        <v>146</v>
      </c>
      <c r="D71" s="103"/>
      <c r="E71" s="104"/>
      <c r="G71" s="144"/>
      <c r="H71" s="145"/>
      <c r="I71" s="145"/>
      <c r="J71" s="145"/>
      <c r="K71" s="146"/>
      <c r="L71" s="62"/>
      <c r="M71" s="62"/>
      <c r="N71" s="62"/>
      <c r="O71" s="62"/>
      <c r="P71" s="62"/>
      <c r="Q71" s="62"/>
      <c r="R71" s="62"/>
      <c r="S71" s="62"/>
      <c r="T71" s="62"/>
      <c r="U71" s="62"/>
      <c r="V71" s="62"/>
      <c r="W71" s="62"/>
      <c r="X71" s="62"/>
      <c r="Y71" s="62"/>
      <c r="Z71" s="62"/>
      <c r="AA71" s="96"/>
      <c r="AB71" s="96"/>
      <c r="AC71" s="105" t="str">
        <f t="shared" si="10"/>
        <v/>
      </c>
    </row>
    <row r="72" spans="2:29" ht="24">
      <c r="B72" s="63" t="str">
        <f>".4"</f>
        <v>.4</v>
      </c>
      <c r="C72" s="64" t="s">
        <v>147</v>
      </c>
      <c r="D72" s="103"/>
      <c r="E72" s="104"/>
      <c r="G72" s="144"/>
      <c r="H72" s="145"/>
      <c r="I72" s="145"/>
      <c r="J72" s="145"/>
      <c r="K72" s="146"/>
      <c r="L72" s="62"/>
      <c r="M72" s="62"/>
      <c r="N72" s="62"/>
      <c r="O72" s="62"/>
      <c r="P72" s="62"/>
      <c r="Q72" s="62"/>
      <c r="R72" s="62"/>
      <c r="S72" s="62"/>
      <c r="T72" s="62"/>
      <c r="U72" s="62"/>
      <c r="V72" s="62"/>
      <c r="W72" s="62"/>
      <c r="X72" s="62"/>
      <c r="Y72" s="62"/>
      <c r="Z72" s="62"/>
      <c r="AA72" s="96"/>
      <c r="AB72" s="96"/>
      <c r="AC72" s="105" t="str">
        <f t="shared" si="10"/>
        <v/>
      </c>
    </row>
    <row r="73" spans="2:29" ht="15">
      <c r="B73" s="63" t="str">
        <f>".5"</f>
        <v>.5</v>
      </c>
      <c r="C73" s="64" t="s">
        <v>148</v>
      </c>
      <c r="D73" s="103"/>
      <c r="E73" s="104"/>
      <c r="G73" s="144"/>
      <c r="H73" s="145"/>
      <c r="I73" s="145"/>
      <c r="J73" s="145"/>
      <c r="K73" s="146"/>
      <c r="L73" s="62"/>
      <c r="M73" s="62"/>
      <c r="N73" s="62"/>
      <c r="O73" s="62"/>
      <c r="P73" s="62"/>
      <c r="Q73" s="62"/>
      <c r="R73" s="62"/>
      <c r="S73" s="62"/>
      <c r="T73" s="62"/>
      <c r="U73" s="62"/>
      <c r="V73" s="62"/>
      <c r="W73" s="62"/>
      <c r="X73" s="62"/>
      <c r="Y73" s="62"/>
      <c r="Z73" s="62"/>
      <c r="AA73" s="96"/>
      <c r="AB73" s="96"/>
      <c r="AC73" s="105" t="str">
        <f t="shared" si="10"/>
        <v/>
      </c>
    </row>
    <row r="74" spans="2:29" ht="20.100000000000001" customHeight="1">
      <c r="B74" s="57" t="s">
        <v>293</v>
      </c>
      <c r="C74" s="58" t="s">
        <v>149</v>
      </c>
      <c r="D74" s="59"/>
      <c r="E74" s="60" t="str">
        <f>AC74</f>
        <v/>
      </c>
      <c r="G74" s="107"/>
      <c r="H74" s="62"/>
      <c r="I74" s="62"/>
      <c r="J74" s="62"/>
      <c r="K74" s="62"/>
      <c r="L74" s="62"/>
      <c r="M74" s="62"/>
      <c r="N74" s="62"/>
      <c r="O74" s="62"/>
      <c r="P74" s="62"/>
      <c r="Q74" s="62"/>
      <c r="R74" s="62"/>
      <c r="S74" s="62"/>
      <c r="T74" s="62"/>
      <c r="U74" s="62"/>
      <c r="V74" s="62"/>
      <c r="W74" s="62"/>
      <c r="X74" s="62"/>
      <c r="Y74" s="62"/>
      <c r="Z74" s="62"/>
      <c r="AA74" s="96">
        <v>4</v>
      </c>
      <c r="AB74" s="96">
        <f>ROUNDUP(AA74/2,0)</f>
        <v>2</v>
      </c>
      <c r="AC74" s="60" t="str">
        <f>IF(COUNTBLANK(AC75:AC78)=$AA74,"",IF(COUNTIF(AC75:AC78,"&gt;=2")&gt;=AB74,"Pass","Fail"))</f>
        <v/>
      </c>
    </row>
    <row r="75" spans="2:29" ht="15">
      <c r="B75" s="63" t="str">
        <f>".1"</f>
        <v>.1</v>
      </c>
      <c r="C75" s="64" t="s">
        <v>150</v>
      </c>
      <c r="D75" s="103"/>
      <c r="E75" s="104"/>
      <c r="G75" s="152"/>
      <c r="H75" s="153"/>
      <c r="I75" s="153"/>
      <c r="J75" s="153"/>
      <c r="K75" s="154"/>
      <c r="L75" s="62"/>
      <c r="M75" s="62"/>
      <c r="N75" s="62"/>
      <c r="O75" s="62"/>
      <c r="P75" s="62"/>
      <c r="Q75" s="62"/>
      <c r="R75" s="62"/>
      <c r="S75" s="62"/>
      <c r="T75" s="62"/>
      <c r="U75" s="62"/>
      <c r="V75" s="62"/>
      <c r="W75" s="62"/>
      <c r="X75" s="62"/>
      <c r="Y75" s="62"/>
      <c r="Z75" s="62"/>
      <c r="AA75" s="96"/>
      <c r="AB75" s="96"/>
      <c r="AC75" s="105" t="str">
        <f t="shared" ref="AC75:AC78" si="11">IF(E75="","",E75)</f>
        <v/>
      </c>
    </row>
    <row r="76" spans="2:29" ht="24">
      <c r="B76" s="63" t="str">
        <f>".2"</f>
        <v>.2</v>
      </c>
      <c r="C76" s="64" t="s">
        <v>151</v>
      </c>
      <c r="D76" s="103"/>
      <c r="E76" s="104"/>
      <c r="G76" s="144"/>
      <c r="H76" s="145"/>
      <c r="I76" s="145"/>
      <c r="J76" s="145"/>
      <c r="K76" s="146"/>
      <c r="L76" s="62"/>
      <c r="M76" s="62"/>
      <c r="N76" s="62"/>
      <c r="O76" s="62"/>
      <c r="P76" s="62"/>
      <c r="Q76" s="62"/>
      <c r="R76" s="62"/>
      <c r="S76" s="62"/>
      <c r="T76" s="62"/>
      <c r="U76" s="62"/>
      <c r="V76" s="62"/>
      <c r="W76" s="62"/>
      <c r="X76" s="62"/>
      <c r="Y76" s="62"/>
      <c r="Z76" s="62"/>
      <c r="AA76" s="96"/>
      <c r="AB76" s="96"/>
      <c r="AC76" s="105" t="str">
        <f t="shared" si="11"/>
        <v/>
      </c>
    </row>
    <row r="77" spans="2:29" ht="24">
      <c r="B77" s="63" t="str">
        <f>".3"</f>
        <v>.3</v>
      </c>
      <c r="C77" s="64" t="s">
        <v>152</v>
      </c>
      <c r="D77" s="103"/>
      <c r="E77" s="104"/>
      <c r="G77" s="144"/>
      <c r="H77" s="145"/>
      <c r="I77" s="145"/>
      <c r="J77" s="145"/>
      <c r="K77" s="146"/>
      <c r="L77" s="62"/>
      <c r="M77" s="62"/>
      <c r="N77" s="62"/>
      <c r="O77" s="62"/>
      <c r="P77" s="62"/>
      <c r="Q77" s="62"/>
      <c r="R77" s="62"/>
      <c r="S77" s="62"/>
      <c r="T77" s="62"/>
      <c r="U77" s="62"/>
      <c r="V77" s="62"/>
      <c r="W77" s="62"/>
      <c r="X77" s="62"/>
      <c r="Y77" s="62"/>
      <c r="Z77" s="62"/>
      <c r="AA77" s="96"/>
      <c r="AB77" s="96"/>
      <c r="AC77" s="105" t="str">
        <f t="shared" si="11"/>
        <v/>
      </c>
    </row>
    <row r="78" spans="2:29" ht="24">
      <c r="B78" s="63" t="str">
        <f>".4"</f>
        <v>.4</v>
      </c>
      <c r="C78" s="64" t="s">
        <v>153</v>
      </c>
      <c r="D78" s="103"/>
      <c r="E78" s="104"/>
      <c r="G78" s="144"/>
      <c r="H78" s="145"/>
      <c r="I78" s="145"/>
      <c r="J78" s="145"/>
      <c r="K78" s="146"/>
      <c r="L78" s="62"/>
      <c r="M78" s="62"/>
      <c r="N78" s="62"/>
      <c r="O78" s="62"/>
      <c r="P78" s="62"/>
      <c r="Q78" s="62"/>
      <c r="R78" s="62"/>
      <c r="S78" s="62"/>
      <c r="T78" s="62"/>
      <c r="U78" s="62"/>
      <c r="V78" s="62"/>
      <c r="W78" s="62"/>
      <c r="X78" s="62"/>
      <c r="Y78" s="62"/>
      <c r="Z78" s="62"/>
      <c r="AA78" s="96"/>
      <c r="AB78" s="96"/>
      <c r="AC78" s="105" t="str">
        <f t="shared" si="11"/>
        <v/>
      </c>
    </row>
    <row r="79" spans="2:29" ht="20.100000000000001" customHeight="1">
      <c r="B79" s="57" t="s">
        <v>294</v>
      </c>
      <c r="C79" s="58" t="s">
        <v>154</v>
      </c>
      <c r="D79" s="59"/>
      <c r="E79" s="60" t="str">
        <f>AC79</f>
        <v/>
      </c>
      <c r="G79" s="107"/>
      <c r="H79" s="62"/>
      <c r="I79" s="62"/>
      <c r="J79" s="62"/>
      <c r="K79" s="62"/>
      <c r="L79" s="62"/>
      <c r="M79" s="62"/>
      <c r="N79" s="62"/>
      <c r="O79" s="62"/>
      <c r="P79" s="62"/>
      <c r="Q79" s="62"/>
      <c r="R79" s="62"/>
      <c r="S79" s="62"/>
      <c r="T79" s="62"/>
      <c r="U79" s="62"/>
      <c r="V79" s="62"/>
      <c r="W79" s="62"/>
      <c r="X79" s="62"/>
      <c r="Y79" s="62"/>
      <c r="Z79" s="62"/>
      <c r="AA79" s="96">
        <v>5</v>
      </c>
      <c r="AB79" s="96">
        <f>ROUNDUP(AA79/2,0)</f>
        <v>3</v>
      </c>
      <c r="AC79" s="60" t="str">
        <f>IF(COUNTBLANK(AC80:AC84)=$AA79,"",IF(COUNTIF(AC80:AC84,"&gt;=2")&gt;=AB79,"Pass","Fail"))</f>
        <v/>
      </c>
    </row>
    <row r="80" spans="2:29" ht="24">
      <c r="B80" s="63" t="str">
        <f>".1"</f>
        <v>.1</v>
      </c>
      <c r="C80" s="64" t="s">
        <v>155</v>
      </c>
      <c r="D80" s="103"/>
      <c r="E80" s="104"/>
      <c r="G80" s="152"/>
      <c r="H80" s="153"/>
      <c r="I80" s="153"/>
      <c r="J80" s="153"/>
      <c r="K80" s="154"/>
      <c r="L80" s="62"/>
      <c r="M80" s="62"/>
      <c r="N80" s="62"/>
      <c r="O80" s="62"/>
      <c r="P80" s="62"/>
      <c r="Q80" s="62"/>
      <c r="R80" s="62"/>
      <c r="S80" s="62"/>
      <c r="T80" s="62"/>
      <c r="U80" s="62"/>
      <c r="V80" s="62"/>
      <c r="W80" s="62"/>
      <c r="X80" s="62"/>
      <c r="Y80" s="62"/>
      <c r="Z80" s="62"/>
      <c r="AA80" s="96"/>
      <c r="AB80" s="96"/>
      <c r="AC80" s="105" t="str">
        <f t="shared" ref="AC80:AC84" si="12">IF(E80="","",E80)</f>
        <v/>
      </c>
    </row>
    <row r="81" spans="2:29" ht="24">
      <c r="B81" s="63" t="str">
        <f>".2"</f>
        <v>.2</v>
      </c>
      <c r="C81" s="64" t="s">
        <v>156</v>
      </c>
      <c r="D81" s="103"/>
      <c r="E81" s="104"/>
      <c r="G81" s="144"/>
      <c r="H81" s="145"/>
      <c r="I81" s="145"/>
      <c r="J81" s="145"/>
      <c r="K81" s="146"/>
      <c r="L81" s="62"/>
      <c r="M81" s="62"/>
      <c r="N81" s="62"/>
      <c r="O81" s="62"/>
      <c r="P81" s="62"/>
      <c r="Q81" s="62"/>
      <c r="R81" s="62"/>
      <c r="S81" s="62"/>
      <c r="T81" s="62"/>
      <c r="U81" s="62"/>
      <c r="V81" s="62"/>
      <c r="W81" s="62"/>
      <c r="X81" s="62"/>
      <c r="Y81" s="62"/>
      <c r="Z81" s="62"/>
      <c r="AA81" s="96"/>
      <c r="AB81" s="96"/>
      <c r="AC81" s="105" t="str">
        <f t="shared" si="12"/>
        <v/>
      </c>
    </row>
    <row r="82" spans="2:29" ht="24">
      <c r="B82" s="63" t="str">
        <f>".3"</f>
        <v>.3</v>
      </c>
      <c r="C82" s="64" t="s">
        <v>157</v>
      </c>
      <c r="D82" s="103"/>
      <c r="E82" s="104"/>
      <c r="G82" s="144"/>
      <c r="H82" s="145"/>
      <c r="I82" s="145"/>
      <c r="J82" s="145"/>
      <c r="K82" s="146"/>
      <c r="L82" s="62"/>
      <c r="M82" s="62"/>
      <c r="N82" s="62"/>
      <c r="O82" s="62"/>
      <c r="P82" s="62"/>
      <c r="Q82" s="62"/>
      <c r="R82" s="62"/>
      <c r="S82" s="62"/>
      <c r="T82" s="62"/>
      <c r="U82" s="62"/>
      <c r="V82" s="62"/>
      <c r="W82" s="62"/>
      <c r="X82" s="62"/>
      <c r="Y82" s="62"/>
      <c r="Z82" s="62"/>
      <c r="AA82" s="96"/>
      <c r="AB82" s="96"/>
      <c r="AC82" s="105" t="str">
        <f t="shared" si="12"/>
        <v/>
      </c>
    </row>
    <row r="83" spans="2:29" ht="24">
      <c r="B83" s="63" t="str">
        <f>".4"</f>
        <v>.4</v>
      </c>
      <c r="C83" s="64" t="s">
        <v>158</v>
      </c>
      <c r="D83" s="103"/>
      <c r="E83" s="104"/>
      <c r="G83" s="144"/>
      <c r="H83" s="145"/>
      <c r="I83" s="145"/>
      <c r="J83" s="145"/>
      <c r="K83" s="146"/>
      <c r="L83" s="62"/>
      <c r="M83" s="62"/>
      <c r="N83" s="62"/>
      <c r="O83" s="62"/>
      <c r="P83" s="62"/>
      <c r="Q83" s="62"/>
      <c r="R83" s="62"/>
      <c r="S83" s="62"/>
      <c r="T83" s="62"/>
      <c r="U83" s="62"/>
      <c r="V83" s="62"/>
      <c r="W83" s="62"/>
      <c r="X83" s="62"/>
      <c r="Y83" s="62"/>
      <c r="Z83" s="62"/>
      <c r="AA83" s="96"/>
      <c r="AB83" s="96"/>
      <c r="AC83" s="105" t="str">
        <f t="shared" si="12"/>
        <v/>
      </c>
    </row>
    <row r="84" spans="2:29" ht="24">
      <c r="B84" s="63" t="str">
        <f>".5"</f>
        <v>.5</v>
      </c>
      <c r="C84" s="64" t="s">
        <v>295</v>
      </c>
      <c r="D84" s="103"/>
      <c r="E84" s="104"/>
      <c r="G84" s="144"/>
      <c r="H84" s="145"/>
      <c r="I84" s="145"/>
      <c r="J84" s="145"/>
      <c r="K84" s="146"/>
      <c r="L84" s="62"/>
      <c r="M84" s="62"/>
      <c r="N84" s="62"/>
      <c r="O84" s="62"/>
      <c r="P84" s="62"/>
      <c r="Q84" s="62"/>
      <c r="R84" s="62"/>
      <c r="S84" s="62"/>
      <c r="T84" s="62"/>
      <c r="U84" s="62"/>
      <c r="V84" s="62"/>
      <c r="W84" s="62"/>
      <c r="X84" s="62"/>
      <c r="Y84" s="62"/>
      <c r="Z84" s="62"/>
      <c r="AA84" s="96"/>
      <c r="AB84" s="96"/>
      <c r="AC84" s="105" t="str">
        <f t="shared" si="12"/>
        <v/>
      </c>
    </row>
    <row r="85" spans="2:29" ht="20.100000000000001" customHeight="1">
      <c r="B85" s="57" t="s">
        <v>296</v>
      </c>
      <c r="C85" s="58" t="s">
        <v>160</v>
      </c>
      <c r="D85" s="59"/>
      <c r="E85" s="60" t="str">
        <f>AC85</f>
        <v/>
      </c>
      <c r="G85" s="107"/>
      <c r="H85" s="62"/>
      <c r="I85" s="62"/>
      <c r="J85" s="62"/>
      <c r="K85" s="62"/>
      <c r="L85" s="62"/>
      <c r="M85" s="62"/>
      <c r="N85" s="62"/>
      <c r="O85" s="62"/>
      <c r="P85" s="62"/>
      <c r="Q85" s="62"/>
      <c r="R85" s="62"/>
      <c r="S85" s="62"/>
      <c r="T85" s="62"/>
      <c r="U85" s="62"/>
      <c r="V85" s="62"/>
      <c r="W85" s="62"/>
      <c r="X85" s="62"/>
      <c r="Y85" s="62"/>
      <c r="Z85" s="62"/>
      <c r="AA85" s="96">
        <v>5</v>
      </c>
      <c r="AB85" s="96">
        <f>ROUNDUP(AA85/2,0)</f>
        <v>3</v>
      </c>
      <c r="AC85" s="60" t="str">
        <f>IF(COUNTBLANK(AC86:AC90)=$AA85,"",IF(COUNTIF(AC86:AC90,"&gt;=2")&gt;=AB85,"Pass","Fail"))</f>
        <v/>
      </c>
    </row>
    <row r="86" spans="2:29" ht="24">
      <c r="B86" s="63" t="str">
        <f>".1"</f>
        <v>.1</v>
      </c>
      <c r="C86" s="64" t="s">
        <v>161</v>
      </c>
      <c r="D86" s="103"/>
      <c r="E86" s="104"/>
      <c r="G86" s="144"/>
      <c r="H86" s="145"/>
      <c r="I86" s="145"/>
      <c r="J86" s="145"/>
      <c r="K86" s="146"/>
      <c r="L86" s="62"/>
      <c r="M86" s="62"/>
      <c r="N86" s="62"/>
      <c r="O86" s="62"/>
      <c r="P86" s="62"/>
      <c r="Q86" s="62"/>
      <c r="R86" s="62"/>
      <c r="S86" s="62"/>
      <c r="T86" s="62"/>
      <c r="U86" s="62"/>
      <c r="V86" s="62"/>
      <c r="W86" s="62"/>
      <c r="X86" s="62"/>
      <c r="Y86" s="62"/>
      <c r="Z86" s="62"/>
      <c r="AA86" s="96"/>
      <c r="AB86" s="96"/>
      <c r="AC86" s="105" t="str">
        <f t="shared" ref="AC86:AC90" si="13">IF(E86="","",E86)</f>
        <v/>
      </c>
    </row>
    <row r="87" spans="2:29" ht="24">
      <c r="B87" s="63" t="str">
        <f>".2"</f>
        <v>.2</v>
      </c>
      <c r="C87" s="64" t="s">
        <v>162</v>
      </c>
      <c r="D87" s="103"/>
      <c r="E87" s="104"/>
      <c r="G87" s="144"/>
      <c r="H87" s="145"/>
      <c r="I87" s="145"/>
      <c r="J87" s="145"/>
      <c r="K87" s="146"/>
      <c r="L87" s="62"/>
      <c r="M87" s="62"/>
      <c r="N87" s="62"/>
      <c r="O87" s="62"/>
      <c r="P87" s="62"/>
      <c r="Q87" s="62"/>
      <c r="R87" s="62"/>
      <c r="S87" s="62"/>
      <c r="T87" s="62"/>
      <c r="U87" s="62"/>
      <c r="V87" s="62"/>
      <c r="W87" s="62"/>
      <c r="X87" s="62"/>
      <c r="Y87" s="62"/>
      <c r="Z87" s="62"/>
      <c r="AA87" s="96"/>
      <c r="AB87" s="96"/>
      <c r="AC87" s="105" t="str">
        <f t="shared" si="13"/>
        <v/>
      </c>
    </row>
    <row r="88" spans="2:29" ht="24">
      <c r="B88" s="63" t="str">
        <f>".3"</f>
        <v>.3</v>
      </c>
      <c r="C88" s="64" t="s">
        <v>163</v>
      </c>
      <c r="D88" s="103"/>
      <c r="E88" s="104"/>
      <c r="G88" s="144"/>
      <c r="H88" s="145"/>
      <c r="I88" s="145"/>
      <c r="J88" s="145"/>
      <c r="K88" s="146"/>
      <c r="L88" s="62"/>
      <c r="M88" s="62"/>
      <c r="N88" s="62"/>
      <c r="O88" s="62"/>
      <c r="P88" s="62"/>
      <c r="Q88" s="62"/>
      <c r="R88" s="62"/>
      <c r="S88" s="62"/>
      <c r="T88" s="62"/>
      <c r="U88" s="62"/>
      <c r="V88" s="62"/>
      <c r="W88" s="62"/>
      <c r="X88" s="62"/>
      <c r="Y88" s="62"/>
      <c r="Z88" s="62"/>
      <c r="AA88" s="96"/>
      <c r="AB88" s="96"/>
      <c r="AC88" s="105" t="str">
        <f t="shared" si="13"/>
        <v/>
      </c>
    </row>
    <row r="89" spans="2:29" ht="24">
      <c r="B89" s="63" t="str">
        <f>".4"</f>
        <v>.4</v>
      </c>
      <c r="C89" s="64" t="s">
        <v>164</v>
      </c>
      <c r="D89" s="103"/>
      <c r="E89" s="104"/>
      <c r="G89" s="144"/>
      <c r="H89" s="145"/>
      <c r="I89" s="145"/>
      <c r="J89" s="145"/>
      <c r="K89" s="146"/>
      <c r="L89" s="62"/>
      <c r="M89" s="62"/>
      <c r="N89" s="62"/>
      <c r="O89" s="62"/>
      <c r="P89" s="62"/>
      <c r="Q89" s="62"/>
      <c r="R89" s="62"/>
      <c r="S89" s="62"/>
      <c r="T89" s="62"/>
      <c r="U89" s="62"/>
      <c r="V89" s="62"/>
      <c r="W89" s="62"/>
      <c r="X89" s="62"/>
      <c r="Y89" s="62"/>
      <c r="Z89" s="62"/>
      <c r="AA89" s="96"/>
      <c r="AB89" s="96"/>
      <c r="AC89" s="105" t="str">
        <f t="shared" si="13"/>
        <v/>
      </c>
    </row>
    <row r="90" spans="2:29" ht="24">
      <c r="B90" s="63" t="str">
        <f>".5"</f>
        <v>.5</v>
      </c>
      <c r="C90" s="64" t="s">
        <v>165</v>
      </c>
      <c r="D90" s="103"/>
      <c r="E90" s="104"/>
      <c r="G90" s="144"/>
      <c r="H90" s="145"/>
      <c r="I90" s="145"/>
      <c r="J90" s="145"/>
      <c r="K90" s="146"/>
      <c r="L90" s="62"/>
      <c r="M90" s="62"/>
      <c r="N90" s="62"/>
      <c r="O90" s="62"/>
      <c r="P90" s="62"/>
      <c r="Q90" s="62"/>
      <c r="R90" s="62"/>
      <c r="S90" s="62"/>
      <c r="T90" s="62"/>
      <c r="U90" s="62"/>
      <c r="V90" s="62"/>
      <c r="W90" s="62"/>
      <c r="X90" s="62"/>
      <c r="Y90" s="62"/>
      <c r="Z90" s="62"/>
      <c r="AA90" s="96"/>
      <c r="AB90" s="96"/>
      <c r="AC90" s="105" t="str">
        <f t="shared" si="13"/>
        <v/>
      </c>
    </row>
    <row r="91" spans="2:29" ht="20.100000000000001" customHeight="1">
      <c r="B91" s="57" t="s">
        <v>297</v>
      </c>
      <c r="C91" s="58" t="s">
        <v>166</v>
      </c>
      <c r="D91" s="59"/>
      <c r="E91" s="60" t="str">
        <f>AC91</f>
        <v/>
      </c>
      <c r="G91" s="107"/>
      <c r="H91" s="62"/>
      <c r="I91" s="62"/>
      <c r="J91" s="62"/>
      <c r="K91" s="62"/>
      <c r="L91" s="62"/>
      <c r="M91" s="62"/>
      <c r="N91" s="62"/>
      <c r="O91" s="62"/>
      <c r="P91" s="62"/>
      <c r="Q91" s="62"/>
      <c r="R91" s="62"/>
      <c r="S91" s="62"/>
      <c r="T91" s="62"/>
      <c r="U91" s="62"/>
      <c r="V91" s="62"/>
      <c r="W91" s="62"/>
      <c r="X91" s="62"/>
      <c r="Y91" s="62"/>
      <c r="Z91" s="62"/>
      <c r="AA91" s="96">
        <v>5</v>
      </c>
      <c r="AB91" s="96">
        <f>ROUNDUP(AA91/2,0)</f>
        <v>3</v>
      </c>
      <c r="AC91" s="60" t="str">
        <f>IF(COUNTBLANK(AC92:AC96)=$AA91,"",IF(COUNTIF(AC92:AC96,"&gt;=2")&gt;=AB91,"Pass","Fail"))</f>
        <v/>
      </c>
    </row>
    <row r="92" spans="2:29" ht="36">
      <c r="B92" s="63" t="str">
        <f>".1"</f>
        <v>.1</v>
      </c>
      <c r="C92" s="64" t="s">
        <v>298</v>
      </c>
      <c r="D92" s="103"/>
      <c r="E92" s="104"/>
      <c r="G92" s="144"/>
      <c r="H92" s="145"/>
      <c r="I92" s="145"/>
      <c r="J92" s="145"/>
      <c r="K92" s="146"/>
      <c r="L92" s="62"/>
      <c r="M92" s="62"/>
      <c r="N92" s="62"/>
      <c r="O92" s="62"/>
      <c r="P92" s="62"/>
      <c r="Q92" s="62"/>
      <c r="R92" s="62"/>
      <c r="S92" s="62"/>
      <c r="T92" s="62"/>
      <c r="U92" s="62"/>
      <c r="V92" s="62"/>
      <c r="W92" s="62"/>
      <c r="X92" s="62"/>
      <c r="Y92" s="62"/>
      <c r="Z92" s="62"/>
      <c r="AA92" s="96"/>
      <c r="AB92" s="96"/>
      <c r="AC92" s="105" t="str">
        <f t="shared" ref="AC92:AC96" si="14">IF(E92="","",E92)</f>
        <v/>
      </c>
    </row>
    <row r="93" spans="2:29" ht="24">
      <c r="B93" s="63" t="str">
        <f>".2"</f>
        <v>.2</v>
      </c>
      <c r="C93" s="64" t="s">
        <v>168</v>
      </c>
      <c r="D93" s="103"/>
      <c r="E93" s="104"/>
      <c r="G93" s="144"/>
      <c r="H93" s="145"/>
      <c r="I93" s="145"/>
      <c r="J93" s="145"/>
      <c r="K93" s="146"/>
      <c r="L93" s="62"/>
      <c r="M93" s="62"/>
      <c r="N93" s="62"/>
      <c r="O93" s="62"/>
      <c r="P93" s="62"/>
      <c r="Q93" s="62"/>
      <c r="R93" s="62"/>
      <c r="S93" s="62"/>
      <c r="T93" s="62"/>
      <c r="U93" s="62"/>
      <c r="V93" s="62"/>
      <c r="W93" s="62"/>
      <c r="X93" s="62"/>
      <c r="Y93" s="62"/>
      <c r="Z93" s="62"/>
      <c r="AA93" s="96"/>
      <c r="AB93" s="96"/>
      <c r="AC93" s="105" t="str">
        <f t="shared" si="14"/>
        <v/>
      </c>
    </row>
    <row r="94" spans="2:29" ht="24">
      <c r="B94" s="63" t="str">
        <f>".3"</f>
        <v>.3</v>
      </c>
      <c r="C94" s="64" t="s">
        <v>169</v>
      </c>
      <c r="D94" s="103"/>
      <c r="E94" s="104"/>
      <c r="G94" s="144"/>
      <c r="H94" s="145"/>
      <c r="I94" s="145"/>
      <c r="J94" s="145"/>
      <c r="K94" s="146"/>
      <c r="L94" s="62"/>
      <c r="M94" s="62"/>
      <c r="N94" s="62"/>
      <c r="O94" s="62"/>
      <c r="P94" s="62"/>
      <c r="Q94" s="62"/>
      <c r="R94" s="62"/>
      <c r="S94" s="62"/>
      <c r="T94" s="62"/>
      <c r="U94" s="62"/>
      <c r="V94" s="62"/>
      <c r="W94" s="62"/>
      <c r="X94" s="62"/>
      <c r="Y94" s="62"/>
      <c r="Z94" s="62"/>
      <c r="AA94" s="96"/>
      <c r="AB94" s="96"/>
      <c r="AC94" s="105" t="str">
        <f t="shared" si="14"/>
        <v/>
      </c>
    </row>
    <row r="95" spans="2:29" ht="24">
      <c r="B95" s="63" t="str">
        <f>".4"</f>
        <v>.4</v>
      </c>
      <c r="C95" s="64" t="s">
        <v>299</v>
      </c>
      <c r="D95" s="103"/>
      <c r="E95" s="104"/>
      <c r="G95" s="144"/>
      <c r="H95" s="145"/>
      <c r="I95" s="145"/>
      <c r="J95" s="145"/>
      <c r="K95" s="146"/>
      <c r="L95" s="62"/>
      <c r="M95" s="62"/>
      <c r="N95" s="62"/>
      <c r="O95" s="62"/>
      <c r="P95" s="62"/>
      <c r="Q95" s="62"/>
      <c r="R95" s="62"/>
      <c r="S95" s="62"/>
      <c r="T95" s="62"/>
      <c r="U95" s="62"/>
      <c r="V95" s="62"/>
      <c r="W95" s="62"/>
      <c r="X95" s="62"/>
      <c r="Y95" s="62"/>
      <c r="Z95" s="62"/>
      <c r="AA95" s="96"/>
      <c r="AB95" s="96"/>
      <c r="AC95" s="105" t="str">
        <f t="shared" si="14"/>
        <v/>
      </c>
    </row>
    <row r="96" spans="2:29" ht="15">
      <c r="B96" s="63" t="str">
        <f>".5"</f>
        <v>.5</v>
      </c>
      <c r="C96" s="64" t="s">
        <v>171</v>
      </c>
      <c r="D96" s="103"/>
      <c r="E96" s="104"/>
      <c r="G96" s="144"/>
      <c r="H96" s="145"/>
      <c r="I96" s="145"/>
      <c r="J96" s="145"/>
      <c r="K96" s="146"/>
      <c r="L96" s="62"/>
      <c r="M96" s="62"/>
      <c r="N96" s="62"/>
      <c r="O96" s="62"/>
      <c r="P96" s="62"/>
      <c r="Q96" s="62"/>
      <c r="R96" s="62"/>
      <c r="S96" s="62"/>
      <c r="T96" s="62"/>
      <c r="U96" s="62"/>
      <c r="V96" s="62"/>
      <c r="W96" s="62"/>
      <c r="X96" s="62"/>
      <c r="Y96" s="62"/>
      <c r="Z96" s="62"/>
      <c r="AA96" s="96"/>
      <c r="AB96" s="96"/>
      <c r="AC96" s="105" t="str">
        <f t="shared" si="14"/>
        <v/>
      </c>
    </row>
    <row r="97" spans="2:29" ht="30" customHeight="1">
      <c r="C97" s="67"/>
      <c r="D97" s="56"/>
      <c r="E97" s="68"/>
      <c r="G97" s="46"/>
      <c r="H97" s="46"/>
      <c r="I97" s="46"/>
      <c r="J97" s="46"/>
      <c r="K97" s="46"/>
      <c r="L97" s="46"/>
      <c r="M97" s="46"/>
      <c r="N97" s="46"/>
      <c r="O97" s="46"/>
      <c r="P97" s="46"/>
      <c r="Q97" s="46"/>
      <c r="R97" s="46"/>
      <c r="S97" s="46"/>
      <c r="T97" s="46"/>
      <c r="U97" s="46"/>
      <c r="V97" s="46"/>
      <c r="W97" s="46"/>
      <c r="X97" s="46"/>
      <c r="Y97" s="46"/>
      <c r="Z97" s="46"/>
      <c r="AA97" s="100"/>
      <c r="AB97" s="100"/>
      <c r="AC97" s="56"/>
    </row>
    <row r="98" spans="2:29" ht="30" customHeight="1">
      <c r="C98" s="69" t="s">
        <v>32</v>
      </c>
      <c r="D98" s="56"/>
      <c r="E98" s="70"/>
      <c r="G98" s="46"/>
      <c r="H98" s="46"/>
      <c r="I98" s="46"/>
      <c r="J98" s="46"/>
      <c r="K98" s="46"/>
      <c r="L98" s="46"/>
      <c r="M98" s="46"/>
      <c r="N98" s="46"/>
      <c r="O98" s="46"/>
      <c r="P98" s="46"/>
      <c r="Q98" s="46"/>
      <c r="R98" s="46"/>
      <c r="S98" s="46"/>
      <c r="T98" s="46"/>
      <c r="U98" s="46"/>
      <c r="V98" s="46"/>
      <c r="W98" s="46"/>
      <c r="X98" s="46"/>
      <c r="Y98" s="46"/>
      <c r="Z98" s="46"/>
      <c r="AA98" s="55"/>
      <c r="AB98" s="55"/>
      <c r="AC98" s="56"/>
    </row>
    <row r="99" spans="2:29" ht="20.100000000000001" customHeight="1">
      <c r="B99" s="57" t="s">
        <v>300</v>
      </c>
      <c r="C99" s="58" t="s">
        <v>301</v>
      </c>
      <c r="D99" s="59"/>
      <c r="E99" s="60" t="str">
        <f>AC99</f>
        <v/>
      </c>
      <c r="G99" s="106"/>
      <c r="H99" s="62"/>
      <c r="I99" s="62"/>
      <c r="J99" s="62"/>
      <c r="K99" s="62"/>
      <c r="L99" s="62"/>
      <c r="M99" s="62"/>
      <c r="N99" s="62"/>
      <c r="O99" s="62"/>
      <c r="P99" s="62"/>
      <c r="Q99" s="62"/>
      <c r="R99" s="62"/>
      <c r="S99" s="62"/>
      <c r="T99" s="62"/>
      <c r="U99" s="62"/>
      <c r="V99" s="62"/>
      <c r="W99" s="62"/>
      <c r="X99" s="62"/>
      <c r="Y99" s="62"/>
      <c r="Z99" s="62"/>
      <c r="AA99" s="96">
        <v>8</v>
      </c>
      <c r="AB99" s="96">
        <f>ROUNDUP(AA99/2,0)</f>
        <v>4</v>
      </c>
      <c r="AC99" s="60" t="str">
        <f>IF(COUNTBLANK(AC100:AC107)=$AA99,"",IF(COUNTIF(AC100:AC107,"&gt;=2")&gt;=AB99,"Pass","Fail"))</f>
        <v/>
      </c>
    </row>
    <row r="100" spans="2:29" ht="15">
      <c r="B100" s="63" t="str">
        <f>".1"</f>
        <v>.1</v>
      </c>
      <c r="C100" s="64" t="s">
        <v>173</v>
      </c>
      <c r="D100" s="103"/>
      <c r="E100" s="104"/>
      <c r="G100" s="144"/>
      <c r="H100" s="145"/>
      <c r="I100" s="145"/>
      <c r="J100" s="145"/>
      <c r="K100" s="146"/>
      <c r="L100" s="62"/>
      <c r="M100" s="62"/>
      <c r="N100" s="62"/>
      <c r="O100" s="62"/>
      <c r="P100" s="62"/>
      <c r="Q100" s="62"/>
      <c r="R100" s="62"/>
      <c r="S100" s="62"/>
      <c r="T100" s="62"/>
      <c r="U100" s="62"/>
      <c r="V100" s="62"/>
      <c r="W100" s="62"/>
      <c r="X100" s="62"/>
      <c r="Y100" s="62"/>
      <c r="Z100" s="62"/>
      <c r="AA100" s="96"/>
      <c r="AB100" s="96"/>
      <c r="AC100" s="105" t="str">
        <f t="shared" ref="AC100:AC107" si="15">IF(E100="","",E100)</f>
        <v/>
      </c>
    </row>
    <row r="101" spans="2:29" ht="24">
      <c r="B101" s="63" t="str">
        <f>".2"</f>
        <v>.2</v>
      </c>
      <c r="C101" s="64" t="s">
        <v>302</v>
      </c>
      <c r="D101" s="103"/>
      <c r="E101" s="104"/>
      <c r="G101" s="144"/>
      <c r="H101" s="145"/>
      <c r="I101" s="145"/>
      <c r="J101" s="145"/>
      <c r="K101" s="146"/>
      <c r="L101" s="62"/>
      <c r="M101" s="62"/>
      <c r="N101" s="62"/>
      <c r="O101" s="62"/>
      <c r="P101" s="62"/>
      <c r="Q101" s="62"/>
      <c r="R101" s="62"/>
      <c r="S101" s="62"/>
      <c r="T101" s="62"/>
      <c r="U101" s="62"/>
      <c r="V101" s="62"/>
      <c r="W101" s="62"/>
      <c r="X101" s="62"/>
      <c r="Y101" s="62"/>
      <c r="Z101" s="62"/>
      <c r="AA101" s="96"/>
      <c r="AB101" s="96"/>
      <c r="AC101" s="105" t="str">
        <f t="shared" si="15"/>
        <v/>
      </c>
    </row>
    <row r="102" spans="2:29" ht="24">
      <c r="B102" s="63" t="str">
        <f>".3"</f>
        <v>.3</v>
      </c>
      <c r="C102" s="64" t="s">
        <v>175</v>
      </c>
      <c r="D102" s="103"/>
      <c r="E102" s="104"/>
      <c r="G102" s="144"/>
      <c r="H102" s="145"/>
      <c r="I102" s="145"/>
      <c r="J102" s="145"/>
      <c r="K102" s="146"/>
      <c r="L102" s="62"/>
      <c r="M102" s="62"/>
      <c r="N102" s="62"/>
      <c r="O102" s="62"/>
      <c r="P102" s="62"/>
      <c r="Q102" s="62"/>
      <c r="R102" s="62"/>
      <c r="S102" s="62"/>
      <c r="T102" s="62"/>
      <c r="U102" s="62"/>
      <c r="V102" s="62"/>
      <c r="W102" s="62"/>
      <c r="X102" s="62"/>
      <c r="Y102" s="62"/>
      <c r="Z102" s="62"/>
      <c r="AA102" s="96"/>
      <c r="AB102" s="96"/>
      <c r="AC102" s="105" t="str">
        <f t="shared" si="15"/>
        <v/>
      </c>
    </row>
    <row r="103" spans="2:29" ht="15">
      <c r="B103" s="63" t="str">
        <f>".4"</f>
        <v>.4</v>
      </c>
      <c r="C103" s="64" t="s">
        <v>303</v>
      </c>
      <c r="D103" s="103"/>
      <c r="E103" s="104"/>
      <c r="G103" s="144"/>
      <c r="H103" s="145"/>
      <c r="I103" s="145"/>
      <c r="J103" s="145"/>
      <c r="K103" s="146"/>
      <c r="L103" s="62"/>
      <c r="M103" s="62"/>
      <c r="N103" s="62"/>
      <c r="O103" s="62"/>
      <c r="P103" s="62"/>
      <c r="Q103" s="62"/>
      <c r="R103" s="62"/>
      <c r="S103" s="62"/>
      <c r="T103" s="62"/>
      <c r="U103" s="62"/>
      <c r="V103" s="62"/>
      <c r="W103" s="62"/>
      <c r="X103" s="62"/>
      <c r="Y103" s="62"/>
      <c r="Z103" s="62"/>
      <c r="AA103" s="96"/>
      <c r="AB103" s="96"/>
      <c r="AC103" s="105" t="str">
        <f t="shared" si="15"/>
        <v/>
      </c>
    </row>
    <row r="104" spans="2:29" ht="15">
      <c r="B104" s="63" t="str">
        <f>".5"</f>
        <v>.5</v>
      </c>
      <c r="C104" s="64" t="s">
        <v>304</v>
      </c>
      <c r="D104" s="103"/>
      <c r="E104" s="104"/>
      <c r="G104" s="144"/>
      <c r="H104" s="145"/>
      <c r="I104" s="145"/>
      <c r="J104" s="145"/>
      <c r="K104" s="146"/>
      <c r="L104" s="62"/>
      <c r="M104" s="62"/>
      <c r="N104" s="62"/>
      <c r="O104" s="62"/>
      <c r="P104" s="62"/>
      <c r="Q104" s="62"/>
      <c r="R104" s="62"/>
      <c r="S104" s="62"/>
      <c r="T104" s="62"/>
      <c r="U104" s="62"/>
      <c r="V104" s="62"/>
      <c r="W104" s="62"/>
      <c r="X104" s="62"/>
      <c r="Y104" s="62"/>
      <c r="Z104" s="62"/>
      <c r="AA104" s="96"/>
      <c r="AB104" s="96"/>
      <c r="AC104" s="105" t="str">
        <f t="shared" si="15"/>
        <v/>
      </c>
    </row>
    <row r="105" spans="2:29" ht="24">
      <c r="B105" s="63" t="str">
        <f>".6"</f>
        <v>.6</v>
      </c>
      <c r="C105" s="64" t="s">
        <v>305</v>
      </c>
      <c r="D105" s="103"/>
      <c r="E105" s="104"/>
      <c r="G105" s="144"/>
      <c r="H105" s="145"/>
      <c r="I105" s="145"/>
      <c r="J105" s="145"/>
      <c r="K105" s="146"/>
      <c r="L105" s="62"/>
      <c r="M105" s="62"/>
      <c r="N105" s="62"/>
      <c r="O105" s="62"/>
      <c r="P105" s="62"/>
      <c r="Q105" s="62"/>
      <c r="R105" s="62"/>
      <c r="S105" s="62"/>
      <c r="T105" s="62"/>
      <c r="U105" s="62"/>
      <c r="V105" s="62"/>
      <c r="W105" s="62"/>
      <c r="X105" s="62"/>
      <c r="Y105" s="62"/>
      <c r="Z105" s="62"/>
      <c r="AA105" s="96"/>
      <c r="AB105" s="96"/>
      <c r="AC105" s="105" t="str">
        <f t="shared" si="15"/>
        <v/>
      </c>
    </row>
    <row r="106" spans="2:29" ht="15">
      <c r="B106" s="63" t="str">
        <f>".7"</f>
        <v>.7</v>
      </c>
      <c r="C106" s="64" t="s">
        <v>306</v>
      </c>
      <c r="D106" s="103"/>
      <c r="E106" s="104"/>
      <c r="G106" s="144"/>
      <c r="H106" s="145"/>
      <c r="I106" s="145"/>
      <c r="J106" s="145"/>
      <c r="K106" s="146"/>
      <c r="L106" s="62"/>
      <c r="M106" s="62"/>
      <c r="N106" s="62"/>
      <c r="O106" s="62"/>
      <c r="P106" s="62"/>
      <c r="Q106" s="62"/>
      <c r="R106" s="62"/>
      <c r="S106" s="62"/>
      <c r="T106" s="62"/>
      <c r="U106" s="62"/>
      <c r="V106" s="62"/>
      <c r="W106" s="62"/>
      <c r="X106" s="62"/>
      <c r="Y106" s="62"/>
      <c r="Z106" s="62"/>
      <c r="AA106" s="96"/>
      <c r="AB106" s="96"/>
      <c r="AC106" s="105" t="str">
        <f t="shared" si="15"/>
        <v/>
      </c>
    </row>
    <row r="107" spans="2:29" ht="15">
      <c r="B107" s="63" t="str">
        <f>".8"</f>
        <v>.8</v>
      </c>
      <c r="C107" s="64" t="s">
        <v>307</v>
      </c>
      <c r="D107" s="103"/>
      <c r="E107" s="104"/>
      <c r="G107" s="144"/>
      <c r="H107" s="145"/>
      <c r="I107" s="145"/>
      <c r="J107" s="145"/>
      <c r="K107" s="146"/>
      <c r="L107" s="62"/>
      <c r="M107" s="62"/>
      <c r="N107" s="62"/>
      <c r="O107" s="62"/>
      <c r="P107" s="62"/>
      <c r="Q107" s="62"/>
      <c r="R107" s="62"/>
      <c r="S107" s="62"/>
      <c r="T107" s="62"/>
      <c r="U107" s="62"/>
      <c r="V107" s="62"/>
      <c r="W107" s="62"/>
      <c r="X107" s="62"/>
      <c r="Y107" s="62"/>
      <c r="Z107" s="62"/>
      <c r="AA107" s="96"/>
      <c r="AB107" s="96"/>
      <c r="AC107" s="105" t="str">
        <f t="shared" si="15"/>
        <v/>
      </c>
    </row>
    <row r="108" spans="2:29" ht="20.100000000000001" customHeight="1">
      <c r="B108" s="57" t="s">
        <v>308</v>
      </c>
      <c r="C108" s="58" t="s">
        <v>309</v>
      </c>
      <c r="D108" s="59"/>
      <c r="E108" s="60" t="str">
        <f>AC108</f>
        <v/>
      </c>
      <c r="G108" s="107"/>
      <c r="H108" s="62"/>
      <c r="I108" s="62"/>
      <c r="J108" s="62"/>
      <c r="K108" s="62"/>
      <c r="L108" s="62"/>
      <c r="M108" s="62"/>
      <c r="N108" s="62"/>
      <c r="O108" s="62"/>
      <c r="P108" s="62"/>
      <c r="Q108" s="62"/>
      <c r="R108" s="62"/>
      <c r="S108" s="62"/>
      <c r="T108" s="62"/>
      <c r="U108" s="62"/>
      <c r="V108" s="62"/>
      <c r="W108" s="62"/>
      <c r="X108" s="62"/>
      <c r="Y108" s="62"/>
      <c r="Z108" s="62"/>
      <c r="AA108" s="96">
        <v>5</v>
      </c>
      <c r="AB108" s="96">
        <f>ROUNDUP(AA108/2,0)</f>
        <v>3</v>
      </c>
      <c r="AC108" s="60" t="str">
        <f>IF(COUNTBLANK(AC109:AC113)=$AA108,"",IF(COUNTIF(AC109:AC113,"&gt;=2")&gt;=AB108,"Pass","Fail"))</f>
        <v/>
      </c>
    </row>
    <row r="109" spans="2:29" ht="15">
      <c r="B109" s="63" t="str">
        <f>".1"</f>
        <v>.1</v>
      </c>
      <c r="C109" s="64" t="s">
        <v>310</v>
      </c>
      <c r="D109" s="103"/>
      <c r="E109" s="104"/>
      <c r="G109" s="144"/>
      <c r="H109" s="145"/>
      <c r="I109" s="145"/>
      <c r="J109" s="145"/>
      <c r="K109" s="146"/>
      <c r="L109" s="62"/>
      <c r="M109" s="62"/>
      <c r="N109" s="62"/>
      <c r="O109" s="62"/>
      <c r="P109" s="62"/>
      <c r="Q109" s="62"/>
      <c r="R109" s="62"/>
      <c r="S109" s="62"/>
      <c r="T109" s="62"/>
      <c r="U109" s="62"/>
      <c r="V109" s="62"/>
      <c r="W109" s="62"/>
      <c r="X109" s="62"/>
      <c r="Y109" s="62"/>
      <c r="Z109" s="62"/>
      <c r="AA109" s="96"/>
      <c r="AB109" s="96"/>
      <c r="AC109" s="105" t="str">
        <f t="shared" ref="AC109:AC113" si="16">IF(E109="","",E109)</f>
        <v/>
      </c>
    </row>
    <row r="110" spans="2:29" ht="24">
      <c r="B110" s="63" t="str">
        <f>".2"</f>
        <v>.2</v>
      </c>
      <c r="C110" s="64" t="s">
        <v>311</v>
      </c>
      <c r="D110" s="103"/>
      <c r="E110" s="104"/>
      <c r="G110" s="144"/>
      <c r="H110" s="145"/>
      <c r="I110" s="145"/>
      <c r="J110" s="145"/>
      <c r="K110" s="146"/>
      <c r="L110" s="62"/>
      <c r="M110" s="62"/>
      <c r="N110" s="62"/>
      <c r="O110" s="62"/>
      <c r="P110" s="62"/>
      <c r="Q110" s="62"/>
      <c r="R110" s="62"/>
      <c r="S110" s="62"/>
      <c r="T110" s="62"/>
      <c r="U110" s="62"/>
      <c r="V110" s="62"/>
      <c r="W110" s="62"/>
      <c r="X110" s="62"/>
      <c r="Y110" s="62"/>
      <c r="Z110" s="62"/>
      <c r="AA110" s="96"/>
      <c r="AB110" s="96"/>
      <c r="AC110" s="105" t="str">
        <f t="shared" si="16"/>
        <v/>
      </c>
    </row>
    <row r="111" spans="2:29" ht="15">
      <c r="B111" s="63" t="str">
        <f>".3"</f>
        <v>.3</v>
      </c>
      <c r="C111" s="64" t="s">
        <v>312</v>
      </c>
      <c r="D111" s="103"/>
      <c r="E111" s="104"/>
      <c r="G111" s="144"/>
      <c r="H111" s="145"/>
      <c r="I111" s="145"/>
      <c r="J111" s="145"/>
      <c r="K111" s="146"/>
      <c r="L111" s="62"/>
      <c r="M111" s="62"/>
      <c r="N111" s="62"/>
      <c r="O111" s="62"/>
      <c r="P111" s="62"/>
      <c r="Q111" s="62"/>
      <c r="R111" s="62"/>
      <c r="S111" s="62"/>
      <c r="T111" s="62"/>
      <c r="U111" s="62"/>
      <c r="V111" s="62"/>
      <c r="W111" s="62"/>
      <c r="X111" s="62"/>
      <c r="Y111" s="62"/>
      <c r="Z111" s="62"/>
      <c r="AA111" s="96"/>
      <c r="AB111" s="96"/>
      <c r="AC111" s="105" t="str">
        <f t="shared" si="16"/>
        <v/>
      </c>
    </row>
    <row r="112" spans="2:29" ht="24">
      <c r="B112" s="63" t="str">
        <f>".4"</f>
        <v>.4</v>
      </c>
      <c r="C112" s="64" t="s">
        <v>313</v>
      </c>
      <c r="D112" s="103"/>
      <c r="E112" s="104"/>
      <c r="G112" s="144"/>
      <c r="H112" s="145"/>
      <c r="I112" s="145"/>
      <c r="J112" s="145"/>
      <c r="K112" s="146"/>
      <c r="L112" s="62"/>
      <c r="M112" s="62"/>
      <c r="N112" s="62"/>
      <c r="O112" s="62"/>
      <c r="P112" s="62"/>
      <c r="Q112" s="62"/>
      <c r="R112" s="62"/>
      <c r="S112" s="62"/>
      <c r="T112" s="62"/>
      <c r="U112" s="62"/>
      <c r="V112" s="62"/>
      <c r="W112" s="62"/>
      <c r="X112" s="62"/>
      <c r="Y112" s="62"/>
      <c r="Z112" s="62"/>
      <c r="AA112" s="96"/>
      <c r="AB112" s="96"/>
      <c r="AC112" s="105" t="str">
        <f t="shared" si="16"/>
        <v/>
      </c>
    </row>
    <row r="113" spans="2:29" ht="15">
      <c r="B113" s="63" t="str">
        <f>".5"</f>
        <v>.5</v>
      </c>
      <c r="C113" s="64" t="s">
        <v>314</v>
      </c>
      <c r="D113" s="103"/>
      <c r="E113" s="104"/>
      <c r="G113" s="144"/>
      <c r="H113" s="145"/>
      <c r="I113" s="145"/>
      <c r="J113" s="145"/>
      <c r="K113" s="146"/>
      <c r="L113" s="62"/>
      <c r="M113" s="62"/>
      <c r="N113" s="62"/>
      <c r="O113" s="62"/>
      <c r="P113" s="62"/>
      <c r="Q113" s="62"/>
      <c r="R113" s="62"/>
      <c r="S113" s="62"/>
      <c r="T113" s="62"/>
      <c r="U113" s="62"/>
      <c r="V113" s="62"/>
      <c r="W113" s="62"/>
      <c r="X113" s="62"/>
      <c r="Y113" s="62"/>
      <c r="Z113" s="62"/>
      <c r="AA113" s="96"/>
      <c r="AB113" s="96"/>
      <c r="AC113" s="105" t="str">
        <f t="shared" si="16"/>
        <v/>
      </c>
    </row>
    <row r="114" spans="2:29" ht="20.100000000000001" customHeight="1">
      <c r="B114" s="57" t="s">
        <v>315</v>
      </c>
      <c r="C114" s="58" t="s">
        <v>182</v>
      </c>
      <c r="D114" s="59"/>
      <c r="E114" s="60" t="str">
        <f>AC114</f>
        <v/>
      </c>
      <c r="G114" s="107"/>
      <c r="H114" s="62"/>
      <c r="I114" s="62"/>
      <c r="J114" s="62"/>
      <c r="K114" s="62"/>
      <c r="L114" s="62"/>
      <c r="M114" s="62"/>
      <c r="N114" s="62"/>
      <c r="O114" s="62"/>
      <c r="P114" s="62"/>
      <c r="Q114" s="62"/>
      <c r="R114" s="62"/>
      <c r="S114" s="62"/>
      <c r="T114" s="62"/>
      <c r="U114" s="62"/>
      <c r="V114" s="62"/>
      <c r="W114" s="62"/>
      <c r="X114" s="62"/>
      <c r="Y114" s="62"/>
      <c r="Z114" s="62"/>
      <c r="AA114" s="96">
        <v>4</v>
      </c>
      <c r="AB114" s="96">
        <f>ROUNDUP(AA114/2,0)</f>
        <v>2</v>
      </c>
      <c r="AC114" s="60" t="str">
        <f>IF(COUNTBLANK(AC115:AC118)=$AA114,"",IF(COUNTIF(AC115:AC118,"&gt;=2")&gt;=AB114,"Pass","Fail"))</f>
        <v/>
      </c>
    </row>
    <row r="115" spans="2:29" ht="15">
      <c r="B115" s="63" t="str">
        <f>".1"</f>
        <v>.1</v>
      </c>
      <c r="C115" s="64" t="s">
        <v>316</v>
      </c>
      <c r="D115" s="103"/>
      <c r="E115" s="104"/>
      <c r="G115" s="144"/>
      <c r="H115" s="145"/>
      <c r="I115" s="145"/>
      <c r="J115" s="145"/>
      <c r="K115" s="146"/>
      <c r="L115" s="62"/>
      <c r="M115" s="62"/>
      <c r="N115" s="62"/>
      <c r="O115" s="62"/>
      <c r="P115" s="62"/>
      <c r="Q115" s="62"/>
      <c r="R115" s="62"/>
      <c r="S115" s="62"/>
      <c r="T115" s="62"/>
      <c r="U115" s="62"/>
      <c r="V115" s="62"/>
      <c r="W115" s="62"/>
      <c r="X115" s="62"/>
      <c r="Y115" s="62"/>
      <c r="Z115" s="62"/>
      <c r="AA115" s="96"/>
      <c r="AB115" s="96"/>
      <c r="AC115" s="105" t="str">
        <f t="shared" ref="AC115:AC118" si="17">IF(E115="","",E115)</f>
        <v/>
      </c>
    </row>
    <row r="116" spans="2:29" ht="15">
      <c r="B116" s="63" t="str">
        <f>".2"</f>
        <v>.2</v>
      </c>
      <c r="C116" s="64" t="s">
        <v>317</v>
      </c>
      <c r="D116" s="103"/>
      <c r="E116" s="104"/>
      <c r="G116" s="144"/>
      <c r="H116" s="145"/>
      <c r="I116" s="145"/>
      <c r="J116" s="145"/>
      <c r="K116" s="146"/>
      <c r="L116" s="62"/>
      <c r="M116" s="62"/>
      <c r="N116" s="62"/>
      <c r="O116" s="62"/>
      <c r="P116" s="62"/>
      <c r="Q116" s="62"/>
      <c r="R116" s="62"/>
      <c r="S116" s="62"/>
      <c r="T116" s="62"/>
      <c r="U116" s="62"/>
      <c r="V116" s="62"/>
      <c r="W116" s="62"/>
      <c r="X116" s="62"/>
      <c r="Y116" s="62"/>
      <c r="Z116" s="62"/>
      <c r="AA116" s="96"/>
      <c r="AB116" s="96"/>
      <c r="AC116" s="105" t="str">
        <f t="shared" si="17"/>
        <v/>
      </c>
    </row>
    <row r="117" spans="2:29" ht="15">
      <c r="B117" s="63" t="str">
        <f>".3"</f>
        <v>.3</v>
      </c>
      <c r="C117" s="64" t="s">
        <v>318</v>
      </c>
      <c r="D117" s="103"/>
      <c r="E117" s="104"/>
      <c r="G117" s="144"/>
      <c r="H117" s="145"/>
      <c r="I117" s="145"/>
      <c r="J117" s="145"/>
      <c r="K117" s="146"/>
      <c r="L117" s="62"/>
      <c r="M117" s="62"/>
      <c r="N117" s="62"/>
      <c r="O117" s="62"/>
      <c r="P117" s="62"/>
      <c r="Q117" s="62"/>
      <c r="R117" s="62"/>
      <c r="S117" s="62"/>
      <c r="T117" s="62"/>
      <c r="U117" s="62"/>
      <c r="V117" s="62"/>
      <c r="W117" s="62"/>
      <c r="X117" s="62"/>
      <c r="Y117" s="62"/>
      <c r="Z117" s="62"/>
      <c r="AA117" s="96"/>
      <c r="AB117" s="96"/>
      <c r="AC117" s="105" t="str">
        <f t="shared" si="17"/>
        <v/>
      </c>
    </row>
    <row r="118" spans="2:29" ht="15">
      <c r="B118" s="63" t="str">
        <f>".4"</f>
        <v>.4</v>
      </c>
      <c r="C118" s="64" t="s">
        <v>186</v>
      </c>
      <c r="D118" s="103"/>
      <c r="E118" s="104"/>
      <c r="G118" s="144"/>
      <c r="H118" s="145"/>
      <c r="I118" s="145"/>
      <c r="J118" s="145"/>
      <c r="K118" s="146"/>
      <c r="L118" s="62"/>
      <c r="M118" s="62"/>
      <c r="N118" s="62"/>
      <c r="O118" s="62"/>
      <c r="P118" s="62"/>
      <c r="Q118" s="62"/>
      <c r="R118" s="62"/>
      <c r="S118" s="62"/>
      <c r="T118" s="62"/>
      <c r="U118" s="62"/>
      <c r="V118" s="62"/>
      <c r="W118" s="62"/>
      <c r="X118" s="62"/>
      <c r="Y118" s="62"/>
      <c r="Z118" s="62"/>
      <c r="AA118" s="96"/>
      <c r="AB118" s="96"/>
      <c r="AC118" s="105" t="str">
        <f t="shared" si="17"/>
        <v/>
      </c>
    </row>
    <row r="119" spans="2:29" ht="20.100000000000001" customHeight="1">
      <c r="B119" s="57" t="s">
        <v>319</v>
      </c>
      <c r="C119" s="58" t="s">
        <v>187</v>
      </c>
      <c r="D119" s="59"/>
      <c r="E119" s="60" t="str">
        <f>AC119</f>
        <v/>
      </c>
      <c r="G119" s="107"/>
      <c r="H119" s="62"/>
      <c r="I119" s="62"/>
      <c r="J119" s="62"/>
      <c r="K119" s="62"/>
      <c r="L119" s="62"/>
      <c r="M119" s="62"/>
      <c r="N119" s="62"/>
      <c r="O119" s="62"/>
      <c r="P119" s="62"/>
      <c r="Q119" s="62"/>
      <c r="R119" s="62"/>
      <c r="S119" s="62"/>
      <c r="T119" s="62"/>
      <c r="U119" s="62"/>
      <c r="V119" s="62"/>
      <c r="W119" s="62"/>
      <c r="X119" s="62"/>
      <c r="Y119" s="62"/>
      <c r="Z119" s="62"/>
      <c r="AA119" s="96">
        <v>3</v>
      </c>
      <c r="AB119" s="96">
        <f>ROUNDUP(AA119/2,0)</f>
        <v>2</v>
      </c>
      <c r="AC119" s="60" t="str">
        <f>IF(COUNTBLANK(AC120:AC122)=$AA119,"",IF(COUNTIF(AC120:AC122,"&gt;=2")&gt;=AB119,"Pass","Fail"))</f>
        <v/>
      </c>
    </row>
    <row r="120" spans="2:29" ht="24">
      <c r="B120" s="63" t="str">
        <f>".1"</f>
        <v>.1</v>
      </c>
      <c r="C120" s="64" t="s">
        <v>320</v>
      </c>
      <c r="D120" s="103"/>
      <c r="E120" s="104"/>
      <c r="G120" s="144"/>
      <c r="H120" s="145"/>
      <c r="I120" s="145"/>
      <c r="J120" s="145"/>
      <c r="K120" s="146"/>
      <c r="L120" s="62"/>
      <c r="M120" s="62"/>
      <c r="N120" s="62"/>
      <c r="O120" s="62"/>
      <c r="P120" s="62"/>
      <c r="Q120" s="62"/>
      <c r="R120" s="62"/>
      <c r="S120" s="62"/>
      <c r="T120" s="62"/>
      <c r="U120" s="62"/>
      <c r="V120" s="62"/>
      <c r="W120" s="62"/>
      <c r="X120" s="62"/>
      <c r="Y120" s="62"/>
      <c r="Z120" s="62"/>
      <c r="AA120" s="96"/>
      <c r="AB120" s="96"/>
      <c r="AC120" s="105" t="str">
        <f t="shared" ref="AC120:AC122" si="18">IF(E120="","",E120)</f>
        <v/>
      </c>
    </row>
    <row r="121" spans="2:29" ht="15">
      <c r="B121" s="63" t="str">
        <f>".2"</f>
        <v>.2</v>
      </c>
      <c r="C121" s="64" t="s">
        <v>321</v>
      </c>
      <c r="D121" s="103"/>
      <c r="E121" s="104"/>
      <c r="G121" s="144"/>
      <c r="H121" s="145"/>
      <c r="I121" s="145"/>
      <c r="J121" s="145"/>
      <c r="K121" s="146"/>
      <c r="L121" s="62"/>
      <c r="M121" s="62"/>
      <c r="N121" s="62"/>
      <c r="O121" s="62"/>
      <c r="P121" s="62"/>
      <c r="Q121" s="62"/>
      <c r="R121" s="62"/>
      <c r="S121" s="62"/>
      <c r="T121" s="62"/>
      <c r="U121" s="62"/>
      <c r="V121" s="62"/>
      <c r="W121" s="62"/>
      <c r="X121" s="62"/>
      <c r="Y121" s="62"/>
      <c r="Z121" s="62"/>
      <c r="AA121" s="96"/>
      <c r="AB121" s="96"/>
      <c r="AC121" s="105" t="str">
        <f t="shared" si="18"/>
        <v/>
      </c>
    </row>
    <row r="122" spans="2:29" ht="15">
      <c r="B122" s="63" t="str">
        <f>".3"</f>
        <v>.3</v>
      </c>
      <c r="C122" s="64" t="s">
        <v>322</v>
      </c>
      <c r="D122" s="103"/>
      <c r="E122" s="104"/>
      <c r="G122" s="144"/>
      <c r="H122" s="145"/>
      <c r="I122" s="145"/>
      <c r="J122" s="145"/>
      <c r="K122" s="146"/>
      <c r="L122" s="62"/>
      <c r="M122" s="62"/>
      <c r="N122" s="62"/>
      <c r="O122" s="62"/>
      <c r="P122" s="62"/>
      <c r="Q122" s="62"/>
      <c r="R122" s="62"/>
      <c r="S122" s="62"/>
      <c r="T122" s="62"/>
      <c r="U122" s="62"/>
      <c r="V122" s="62"/>
      <c r="W122" s="62"/>
      <c r="X122" s="62"/>
      <c r="Y122" s="62"/>
      <c r="Z122" s="62"/>
      <c r="AA122" s="96"/>
      <c r="AB122" s="96"/>
      <c r="AC122" s="105" t="str">
        <f t="shared" si="18"/>
        <v/>
      </c>
    </row>
    <row r="123" spans="2:29" ht="20.100000000000001" customHeight="1">
      <c r="B123" s="57" t="s">
        <v>323</v>
      </c>
      <c r="C123" s="58" t="s">
        <v>193</v>
      </c>
      <c r="D123" s="59"/>
      <c r="E123" s="60" t="str">
        <f>AC123</f>
        <v/>
      </c>
      <c r="G123" s="107"/>
      <c r="H123" s="62"/>
      <c r="I123" s="62"/>
      <c r="J123" s="62"/>
      <c r="K123" s="62"/>
      <c r="L123" s="62"/>
      <c r="M123" s="62"/>
      <c r="N123" s="62"/>
      <c r="O123" s="62"/>
      <c r="P123" s="62"/>
      <c r="Q123" s="62"/>
      <c r="R123" s="62"/>
      <c r="S123" s="62"/>
      <c r="T123" s="62"/>
      <c r="U123" s="62"/>
      <c r="V123" s="62"/>
      <c r="W123" s="62"/>
      <c r="X123" s="62"/>
      <c r="Y123" s="62"/>
      <c r="Z123" s="62"/>
      <c r="AA123" s="96">
        <v>4</v>
      </c>
      <c r="AB123" s="96">
        <f>ROUNDUP(AA123/2,0)</f>
        <v>2</v>
      </c>
      <c r="AC123" s="60" t="str">
        <f>IF(COUNTBLANK(AC124:AC127)=$AA123,"",IF(COUNTIF(AC124:AC127,"&gt;=2")&gt;=AB123,"Pass","Fail"))</f>
        <v/>
      </c>
    </row>
    <row r="124" spans="2:29" ht="24">
      <c r="B124" s="63" t="str">
        <f>".1"</f>
        <v>.1</v>
      </c>
      <c r="C124" s="64" t="s">
        <v>324</v>
      </c>
      <c r="D124" s="103"/>
      <c r="E124" s="104"/>
      <c r="G124" s="144"/>
      <c r="H124" s="145"/>
      <c r="I124" s="145"/>
      <c r="J124" s="145"/>
      <c r="K124" s="146"/>
      <c r="L124" s="62"/>
      <c r="M124" s="62"/>
      <c r="N124" s="62"/>
      <c r="O124" s="62"/>
      <c r="P124" s="62"/>
      <c r="Q124" s="62"/>
      <c r="R124" s="62"/>
      <c r="S124" s="62"/>
      <c r="T124" s="62"/>
      <c r="U124" s="62"/>
      <c r="V124" s="62"/>
      <c r="W124" s="62"/>
      <c r="X124" s="62"/>
      <c r="Y124" s="62"/>
      <c r="Z124" s="62"/>
      <c r="AA124" s="96"/>
      <c r="AB124" s="96"/>
      <c r="AC124" s="105" t="str">
        <f t="shared" ref="AC124:AC127" si="19">IF(E124="","",E124)</f>
        <v/>
      </c>
    </row>
    <row r="125" spans="2:29" ht="24">
      <c r="B125" s="63" t="str">
        <f>".2"</f>
        <v>.2</v>
      </c>
      <c r="C125" s="64" t="s">
        <v>325</v>
      </c>
      <c r="D125" s="103"/>
      <c r="E125" s="104"/>
      <c r="G125" s="144"/>
      <c r="H125" s="145"/>
      <c r="I125" s="145"/>
      <c r="J125" s="145"/>
      <c r="K125" s="146"/>
      <c r="L125" s="62"/>
      <c r="M125" s="62"/>
      <c r="N125" s="62"/>
      <c r="O125" s="62"/>
      <c r="P125" s="62"/>
      <c r="Q125" s="62"/>
      <c r="R125" s="62"/>
      <c r="S125" s="62"/>
      <c r="T125" s="62"/>
      <c r="U125" s="62"/>
      <c r="V125" s="62"/>
      <c r="W125" s="62"/>
      <c r="X125" s="62"/>
      <c r="Y125" s="62"/>
      <c r="Z125" s="62"/>
      <c r="AA125" s="96"/>
      <c r="AB125" s="96"/>
      <c r="AC125" s="105" t="str">
        <f t="shared" si="19"/>
        <v/>
      </c>
    </row>
    <row r="126" spans="2:29" ht="24">
      <c r="B126" s="63" t="str">
        <f>".3"</f>
        <v>.3</v>
      </c>
      <c r="C126" s="64" t="s">
        <v>326</v>
      </c>
      <c r="D126" s="103"/>
      <c r="E126" s="104"/>
      <c r="G126" s="144"/>
      <c r="H126" s="145"/>
      <c r="I126" s="145"/>
      <c r="J126" s="145"/>
      <c r="K126" s="146"/>
      <c r="L126" s="62"/>
      <c r="M126" s="62"/>
      <c r="N126" s="62"/>
      <c r="O126" s="62"/>
      <c r="P126" s="62"/>
      <c r="Q126" s="62"/>
      <c r="R126" s="62"/>
      <c r="S126" s="62"/>
      <c r="T126" s="62"/>
      <c r="U126" s="62"/>
      <c r="V126" s="62"/>
      <c r="W126" s="62"/>
      <c r="X126" s="62"/>
      <c r="Y126" s="62"/>
      <c r="Z126" s="62"/>
      <c r="AA126" s="96"/>
      <c r="AB126" s="96"/>
      <c r="AC126" s="105" t="str">
        <f t="shared" si="19"/>
        <v/>
      </c>
    </row>
    <row r="127" spans="2:29" ht="24">
      <c r="B127" s="63" t="str">
        <f>".4"</f>
        <v>.4</v>
      </c>
      <c r="C127" s="64" t="s">
        <v>327</v>
      </c>
      <c r="D127" s="103"/>
      <c r="E127" s="104"/>
      <c r="G127" s="144"/>
      <c r="H127" s="145"/>
      <c r="I127" s="145"/>
      <c r="J127" s="145"/>
      <c r="K127" s="146"/>
      <c r="L127" s="62"/>
      <c r="M127" s="62"/>
      <c r="N127" s="62"/>
      <c r="O127" s="62"/>
      <c r="P127" s="62"/>
      <c r="Q127" s="62"/>
      <c r="R127" s="62"/>
      <c r="S127" s="62"/>
      <c r="T127" s="62"/>
      <c r="U127" s="62"/>
      <c r="V127" s="62"/>
      <c r="W127" s="62"/>
      <c r="X127" s="62"/>
      <c r="Y127" s="62"/>
      <c r="Z127" s="62"/>
      <c r="AA127" s="96"/>
      <c r="AB127" s="96"/>
      <c r="AC127" s="105" t="str">
        <f t="shared" si="19"/>
        <v/>
      </c>
    </row>
    <row r="128" spans="2:29" ht="20.100000000000001" customHeight="1">
      <c r="B128" s="57" t="s">
        <v>328</v>
      </c>
      <c r="C128" s="58" t="s">
        <v>198</v>
      </c>
      <c r="D128" s="59"/>
      <c r="E128" s="60" t="str">
        <f>AC128</f>
        <v/>
      </c>
      <c r="G128" s="107"/>
      <c r="H128" s="62"/>
      <c r="I128" s="62"/>
      <c r="J128" s="62"/>
      <c r="K128" s="62"/>
      <c r="L128" s="62"/>
      <c r="M128" s="62"/>
      <c r="N128" s="62"/>
      <c r="O128" s="62"/>
      <c r="P128" s="62"/>
      <c r="Q128" s="62"/>
      <c r="R128" s="62"/>
      <c r="S128" s="62"/>
      <c r="T128" s="62"/>
      <c r="U128" s="62"/>
      <c r="V128" s="62"/>
      <c r="W128" s="62"/>
      <c r="X128" s="62"/>
      <c r="Y128" s="62"/>
      <c r="Z128" s="62"/>
      <c r="AA128" s="96">
        <v>2</v>
      </c>
      <c r="AB128" s="96">
        <f>ROUNDUP(AA128/2,0)</f>
        <v>1</v>
      </c>
      <c r="AC128" s="60" t="str">
        <f>IF(COUNTBLANK(AC129:AC130)=$AA128,"",IF(COUNTIF(AC129:AC130,"&gt;=2")&gt;=AB128,"Pass","Fail"))</f>
        <v/>
      </c>
    </row>
    <row r="129" spans="2:29" ht="15">
      <c r="B129" s="63" t="str">
        <f>".1"</f>
        <v>.1</v>
      </c>
      <c r="C129" s="64" t="s">
        <v>329</v>
      </c>
      <c r="D129" s="103"/>
      <c r="E129" s="104"/>
      <c r="G129" s="144"/>
      <c r="H129" s="145"/>
      <c r="I129" s="145"/>
      <c r="J129" s="145"/>
      <c r="K129" s="146"/>
      <c r="L129" s="62"/>
      <c r="M129" s="62"/>
      <c r="N129" s="62"/>
      <c r="O129" s="62"/>
      <c r="P129" s="62"/>
      <c r="Q129" s="62"/>
      <c r="R129" s="62"/>
      <c r="S129" s="62"/>
      <c r="T129" s="62"/>
      <c r="U129" s="62"/>
      <c r="V129" s="62"/>
      <c r="W129" s="62"/>
      <c r="X129" s="62"/>
      <c r="Y129" s="62"/>
      <c r="Z129" s="62"/>
      <c r="AA129" s="96"/>
      <c r="AB129" s="96"/>
      <c r="AC129" s="105" t="str">
        <f t="shared" ref="AC129:AC130" si="20">IF(E129="","",E129)</f>
        <v/>
      </c>
    </row>
    <row r="130" spans="2:29" ht="15">
      <c r="B130" s="63" t="str">
        <f>".2"</f>
        <v>.2</v>
      </c>
      <c r="C130" s="64" t="s">
        <v>330</v>
      </c>
      <c r="D130" s="103"/>
      <c r="E130" s="104"/>
      <c r="G130" s="144"/>
      <c r="H130" s="145"/>
      <c r="I130" s="145"/>
      <c r="J130" s="145"/>
      <c r="K130" s="146"/>
      <c r="L130" s="62"/>
      <c r="M130" s="62"/>
      <c r="N130" s="62"/>
      <c r="O130" s="62"/>
      <c r="P130" s="62"/>
      <c r="Q130" s="62"/>
      <c r="R130" s="62"/>
      <c r="S130" s="62"/>
      <c r="T130" s="62"/>
      <c r="U130" s="62"/>
      <c r="V130" s="62"/>
      <c r="W130" s="62"/>
      <c r="X130" s="62"/>
      <c r="Y130" s="62"/>
      <c r="Z130" s="62"/>
      <c r="AA130" s="96"/>
      <c r="AB130" s="96"/>
      <c r="AC130" s="105" t="str">
        <f t="shared" si="20"/>
        <v/>
      </c>
    </row>
    <row r="131" spans="2:29" ht="20.100000000000001" customHeight="1">
      <c r="B131" s="57" t="s">
        <v>331</v>
      </c>
      <c r="C131" s="58" t="s">
        <v>204</v>
      </c>
      <c r="D131" s="59"/>
      <c r="E131" s="60" t="str">
        <f>AC131</f>
        <v/>
      </c>
      <c r="G131" s="107"/>
      <c r="H131" s="62"/>
      <c r="I131" s="62"/>
      <c r="J131" s="62"/>
      <c r="K131" s="62"/>
      <c r="L131" s="62"/>
      <c r="M131" s="62"/>
      <c r="N131" s="62"/>
      <c r="O131" s="62"/>
      <c r="P131" s="62"/>
      <c r="Q131" s="62"/>
      <c r="R131" s="62"/>
      <c r="S131" s="62"/>
      <c r="T131" s="62"/>
      <c r="U131" s="62"/>
      <c r="V131" s="62"/>
      <c r="W131" s="62"/>
      <c r="X131" s="62"/>
      <c r="Y131" s="62"/>
      <c r="Z131" s="62"/>
      <c r="AA131" s="96">
        <v>5</v>
      </c>
      <c r="AB131" s="96">
        <f>ROUNDUP(AA131/2,0)</f>
        <v>3</v>
      </c>
      <c r="AC131" s="60" t="str">
        <f>IF(COUNTBLANK(AC132:AC136)=$AA131,"",IF(COUNTIF(AC132:AC136,"&gt;=2")&gt;=AB131,"Pass","Fail"))</f>
        <v/>
      </c>
    </row>
    <row r="132" spans="2:29" ht="15">
      <c r="B132" s="63" t="str">
        <f>".1"</f>
        <v>.1</v>
      </c>
      <c r="C132" s="64" t="s">
        <v>332</v>
      </c>
      <c r="D132" s="103"/>
      <c r="E132" s="104"/>
      <c r="G132" s="152"/>
      <c r="H132" s="153"/>
      <c r="I132" s="153"/>
      <c r="J132" s="153"/>
      <c r="K132" s="154"/>
      <c r="L132" s="62"/>
      <c r="M132" s="62"/>
      <c r="N132" s="62"/>
      <c r="O132" s="62"/>
      <c r="P132" s="62"/>
      <c r="Q132" s="62"/>
      <c r="R132" s="62"/>
      <c r="S132" s="62"/>
      <c r="T132" s="62"/>
      <c r="U132" s="62"/>
      <c r="V132" s="62"/>
      <c r="W132" s="62"/>
      <c r="X132" s="62"/>
      <c r="Y132" s="62"/>
      <c r="Z132" s="62"/>
      <c r="AA132" s="96"/>
      <c r="AB132" s="96"/>
      <c r="AC132" s="105" t="str">
        <f t="shared" ref="AC132:AC136" si="21">IF(E132="","",E132)</f>
        <v/>
      </c>
    </row>
    <row r="133" spans="2:29" ht="15">
      <c r="B133" s="63" t="str">
        <f>".2"</f>
        <v>.2</v>
      </c>
      <c r="C133" s="64" t="s">
        <v>333</v>
      </c>
      <c r="D133" s="103"/>
      <c r="E133" s="104"/>
      <c r="G133" s="144"/>
      <c r="H133" s="145"/>
      <c r="I133" s="145"/>
      <c r="J133" s="145"/>
      <c r="K133" s="146"/>
      <c r="L133" s="62"/>
      <c r="M133" s="62"/>
      <c r="N133" s="62"/>
      <c r="O133" s="62"/>
      <c r="P133" s="62"/>
      <c r="Q133" s="62"/>
      <c r="R133" s="62"/>
      <c r="S133" s="62"/>
      <c r="T133" s="62"/>
      <c r="U133" s="62"/>
      <c r="V133" s="62"/>
      <c r="W133" s="62"/>
      <c r="X133" s="62"/>
      <c r="Y133" s="62"/>
      <c r="Z133" s="62"/>
      <c r="AA133" s="96"/>
      <c r="AB133" s="96"/>
      <c r="AC133" s="105" t="str">
        <f t="shared" si="21"/>
        <v/>
      </c>
    </row>
    <row r="134" spans="2:29" ht="24">
      <c r="B134" s="63" t="str">
        <f>".3"</f>
        <v>.3</v>
      </c>
      <c r="C134" s="64" t="s">
        <v>334</v>
      </c>
      <c r="D134" s="103"/>
      <c r="E134" s="104"/>
      <c r="G134" s="144"/>
      <c r="H134" s="145"/>
      <c r="I134" s="145"/>
      <c r="J134" s="145"/>
      <c r="K134" s="146"/>
      <c r="L134" s="62"/>
      <c r="M134" s="62"/>
      <c r="N134" s="62"/>
      <c r="O134" s="62"/>
      <c r="P134" s="62"/>
      <c r="Q134" s="62"/>
      <c r="R134" s="62"/>
      <c r="S134" s="62"/>
      <c r="T134" s="62"/>
      <c r="U134" s="62"/>
      <c r="V134" s="62"/>
      <c r="W134" s="62"/>
      <c r="X134" s="62"/>
      <c r="Y134" s="62"/>
      <c r="Z134" s="62"/>
      <c r="AA134" s="96"/>
      <c r="AB134" s="96"/>
      <c r="AC134" s="105" t="str">
        <f t="shared" si="21"/>
        <v/>
      </c>
    </row>
    <row r="135" spans="2:29" ht="24">
      <c r="B135" s="63" t="str">
        <f>".4"</f>
        <v>.4</v>
      </c>
      <c r="C135" s="64" t="s">
        <v>335</v>
      </c>
      <c r="D135" s="103"/>
      <c r="E135" s="104"/>
      <c r="G135" s="144"/>
      <c r="H135" s="145"/>
      <c r="I135" s="145"/>
      <c r="J135" s="145"/>
      <c r="K135" s="146"/>
      <c r="L135" s="62"/>
      <c r="M135" s="62"/>
      <c r="N135" s="62"/>
      <c r="O135" s="62"/>
      <c r="P135" s="62"/>
      <c r="Q135" s="62"/>
      <c r="R135" s="62"/>
      <c r="S135" s="62"/>
      <c r="T135" s="62"/>
      <c r="U135" s="62"/>
      <c r="V135" s="62"/>
      <c r="W135" s="62"/>
      <c r="X135" s="62"/>
      <c r="Y135" s="62"/>
      <c r="Z135" s="62"/>
      <c r="AA135" s="96"/>
      <c r="AB135" s="96"/>
      <c r="AC135" s="105" t="str">
        <f t="shared" si="21"/>
        <v/>
      </c>
    </row>
    <row r="136" spans="2:29" ht="15">
      <c r="B136" s="63" t="str">
        <f>".5"</f>
        <v>.5</v>
      </c>
      <c r="C136" s="64" t="s">
        <v>336</v>
      </c>
      <c r="D136" s="103"/>
      <c r="E136" s="104"/>
      <c r="G136" s="144"/>
      <c r="H136" s="145"/>
      <c r="I136" s="145"/>
      <c r="J136" s="145"/>
      <c r="K136" s="146"/>
      <c r="L136" s="62"/>
      <c r="M136" s="62"/>
      <c r="N136" s="62"/>
      <c r="O136" s="62"/>
      <c r="P136" s="62"/>
      <c r="Q136" s="62"/>
      <c r="R136" s="62"/>
      <c r="S136" s="62"/>
      <c r="T136" s="62"/>
      <c r="U136" s="62"/>
      <c r="V136" s="62"/>
      <c r="W136" s="62"/>
      <c r="X136" s="62"/>
      <c r="Y136" s="62"/>
      <c r="Z136" s="62"/>
      <c r="AA136" s="96"/>
      <c r="AB136" s="96"/>
      <c r="AC136" s="105" t="str">
        <f t="shared" si="21"/>
        <v/>
      </c>
    </row>
    <row r="137" spans="2:29" ht="20.100000000000001" customHeight="1">
      <c r="B137" s="57" t="s">
        <v>337</v>
      </c>
      <c r="C137" s="58" t="s">
        <v>210</v>
      </c>
      <c r="D137" s="59"/>
      <c r="E137" s="60" t="str">
        <f>AC137</f>
        <v/>
      </c>
      <c r="G137" s="107"/>
      <c r="H137" s="62"/>
      <c r="I137" s="62"/>
      <c r="J137" s="62"/>
      <c r="K137" s="62"/>
      <c r="L137" s="62"/>
      <c r="M137" s="62"/>
      <c r="N137" s="62"/>
      <c r="O137" s="62"/>
      <c r="P137" s="62"/>
      <c r="Q137" s="62"/>
      <c r="R137" s="62"/>
      <c r="S137" s="62"/>
      <c r="T137" s="62"/>
      <c r="U137" s="62"/>
      <c r="V137" s="62"/>
      <c r="W137" s="62"/>
      <c r="X137" s="62"/>
      <c r="Y137" s="62"/>
      <c r="Z137" s="62"/>
      <c r="AA137" s="96">
        <v>5</v>
      </c>
      <c r="AB137" s="96">
        <f>ROUNDUP(AA137/2,0)</f>
        <v>3</v>
      </c>
      <c r="AC137" s="60" t="str">
        <f>IF(COUNTBLANK(AC138:AC142)=$AA137,"",IF(COUNTIF(AC138:AC142,"&gt;=2")&gt;=AB137,"Pass","Fail"))</f>
        <v/>
      </c>
    </row>
    <row r="138" spans="2:29" ht="24">
      <c r="B138" s="63" t="str">
        <f>".1"</f>
        <v>.1</v>
      </c>
      <c r="C138" s="64" t="s">
        <v>338</v>
      </c>
      <c r="D138" s="103"/>
      <c r="E138" s="104"/>
      <c r="G138" s="144"/>
      <c r="H138" s="145"/>
      <c r="I138" s="145"/>
      <c r="J138" s="145"/>
      <c r="K138" s="146"/>
      <c r="L138" s="62"/>
      <c r="M138" s="62"/>
      <c r="N138" s="62"/>
      <c r="O138" s="62"/>
      <c r="P138" s="62"/>
      <c r="Q138" s="62"/>
      <c r="R138" s="62"/>
      <c r="S138" s="62"/>
      <c r="T138" s="62"/>
      <c r="U138" s="62"/>
      <c r="V138" s="62"/>
      <c r="W138" s="62"/>
      <c r="X138" s="62"/>
      <c r="Y138" s="62"/>
      <c r="Z138" s="62"/>
      <c r="AA138" s="96"/>
      <c r="AB138" s="96"/>
      <c r="AC138" s="105" t="str">
        <f t="shared" ref="AC138:AC142" si="22">IF(E138="","",E138)</f>
        <v/>
      </c>
    </row>
    <row r="139" spans="2:29" ht="15">
      <c r="B139" s="63" t="str">
        <f>".2"</f>
        <v>.2</v>
      </c>
      <c r="C139" s="64" t="s">
        <v>212</v>
      </c>
      <c r="D139" s="103"/>
      <c r="E139" s="104"/>
      <c r="G139" s="144"/>
      <c r="H139" s="145"/>
      <c r="I139" s="145"/>
      <c r="J139" s="145"/>
      <c r="K139" s="146"/>
      <c r="L139" s="62"/>
      <c r="M139" s="62"/>
      <c r="N139" s="62"/>
      <c r="O139" s="62"/>
      <c r="P139" s="62"/>
      <c r="Q139" s="62"/>
      <c r="R139" s="62"/>
      <c r="S139" s="62"/>
      <c r="T139" s="62"/>
      <c r="U139" s="62"/>
      <c r="V139" s="62"/>
      <c r="W139" s="62"/>
      <c r="X139" s="62"/>
      <c r="Y139" s="62"/>
      <c r="Z139" s="62"/>
      <c r="AA139" s="96"/>
      <c r="AB139" s="96"/>
      <c r="AC139" s="105" t="str">
        <f t="shared" si="22"/>
        <v/>
      </c>
    </row>
    <row r="140" spans="2:29" ht="24">
      <c r="B140" s="63" t="str">
        <f>".3"</f>
        <v>.3</v>
      </c>
      <c r="C140" s="64" t="s">
        <v>339</v>
      </c>
      <c r="D140" s="103"/>
      <c r="E140" s="104"/>
      <c r="G140" s="144"/>
      <c r="H140" s="145"/>
      <c r="I140" s="145"/>
      <c r="J140" s="145"/>
      <c r="K140" s="146"/>
      <c r="L140" s="62"/>
      <c r="M140" s="62"/>
      <c r="N140" s="62"/>
      <c r="O140" s="62"/>
      <c r="P140" s="62"/>
      <c r="Q140" s="62"/>
      <c r="R140" s="62"/>
      <c r="S140" s="62"/>
      <c r="T140" s="62"/>
      <c r="U140" s="62"/>
      <c r="V140" s="62"/>
      <c r="W140" s="62"/>
      <c r="X140" s="62"/>
      <c r="Y140" s="62"/>
      <c r="Z140" s="62"/>
      <c r="AA140" s="96"/>
      <c r="AB140" s="96"/>
      <c r="AC140" s="105" t="str">
        <f t="shared" si="22"/>
        <v/>
      </c>
    </row>
    <row r="141" spans="2:29" ht="24">
      <c r="B141" s="63" t="str">
        <f>".4"</f>
        <v>.4</v>
      </c>
      <c r="C141" s="64" t="s">
        <v>214</v>
      </c>
      <c r="D141" s="103"/>
      <c r="E141" s="104"/>
      <c r="G141" s="144"/>
      <c r="H141" s="145"/>
      <c r="I141" s="145"/>
      <c r="J141" s="145"/>
      <c r="K141" s="146"/>
      <c r="L141" s="62"/>
      <c r="M141" s="62"/>
      <c r="N141" s="62"/>
      <c r="O141" s="62"/>
      <c r="P141" s="62"/>
      <c r="Q141" s="62"/>
      <c r="R141" s="62"/>
      <c r="S141" s="62"/>
      <c r="T141" s="62"/>
      <c r="U141" s="62"/>
      <c r="V141" s="62"/>
      <c r="W141" s="62"/>
      <c r="X141" s="62"/>
      <c r="Y141" s="62"/>
      <c r="Z141" s="62"/>
      <c r="AA141" s="96"/>
      <c r="AB141" s="96"/>
      <c r="AC141" s="105" t="str">
        <f t="shared" si="22"/>
        <v/>
      </c>
    </row>
    <row r="142" spans="2:29" ht="15">
      <c r="B142" s="63" t="str">
        <f>".5"</f>
        <v>.5</v>
      </c>
      <c r="C142" s="64" t="s">
        <v>340</v>
      </c>
      <c r="D142" s="103"/>
      <c r="E142" s="104"/>
      <c r="G142" s="144"/>
      <c r="H142" s="145"/>
      <c r="I142" s="145"/>
      <c r="J142" s="145"/>
      <c r="K142" s="146"/>
      <c r="L142" s="62"/>
      <c r="M142" s="62"/>
      <c r="N142" s="62"/>
      <c r="O142" s="62"/>
      <c r="P142" s="62"/>
      <c r="Q142" s="62"/>
      <c r="R142" s="62"/>
      <c r="S142" s="62"/>
      <c r="T142" s="62"/>
      <c r="U142" s="62"/>
      <c r="V142" s="62"/>
      <c r="W142" s="62"/>
      <c r="X142" s="62"/>
      <c r="Y142" s="62"/>
      <c r="Z142" s="62"/>
      <c r="AA142" s="96"/>
      <c r="AB142" s="96"/>
      <c r="AC142" s="105" t="str">
        <f t="shared" si="22"/>
        <v/>
      </c>
    </row>
    <row r="143" spans="2:29" ht="20.100000000000001" customHeight="1">
      <c r="B143" s="57" t="s">
        <v>341</v>
      </c>
      <c r="C143" s="58" t="s">
        <v>342</v>
      </c>
      <c r="D143" s="59"/>
      <c r="E143" s="60" t="str">
        <f>AC143</f>
        <v/>
      </c>
      <c r="G143" s="107"/>
      <c r="H143" s="62"/>
      <c r="I143" s="62"/>
      <c r="J143" s="62"/>
      <c r="K143" s="62"/>
      <c r="L143" s="62"/>
      <c r="M143" s="62"/>
      <c r="N143" s="62"/>
      <c r="O143" s="62"/>
      <c r="P143" s="62"/>
      <c r="Q143" s="62"/>
      <c r="R143" s="62"/>
      <c r="S143" s="62"/>
      <c r="T143" s="62"/>
      <c r="U143" s="62"/>
      <c r="V143" s="62"/>
      <c r="W143" s="62"/>
      <c r="X143" s="62"/>
      <c r="Y143" s="62"/>
      <c r="Z143" s="62"/>
      <c r="AA143" s="96">
        <v>3</v>
      </c>
      <c r="AB143" s="96">
        <f>ROUNDUP(AA143/2,0)</f>
        <v>2</v>
      </c>
      <c r="AC143" s="60" t="str">
        <f>IF(COUNTBLANK(AC144:AC146)=$AA143,"",IF(COUNTIF(AC144:AC146,"&gt;=2")&gt;=AB143,"Pass","Fail"))</f>
        <v/>
      </c>
    </row>
    <row r="144" spans="2:29" ht="24">
      <c r="B144" s="63" t="str">
        <f>".1"</f>
        <v>.1</v>
      </c>
      <c r="C144" s="64" t="s">
        <v>343</v>
      </c>
      <c r="D144" s="103"/>
      <c r="E144" s="104"/>
      <c r="G144" s="144"/>
      <c r="H144" s="145"/>
      <c r="I144" s="145"/>
      <c r="J144" s="145"/>
      <c r="K144" s="146"/>
      <c r="L144" s="62"/>
      <c r="M144" s="62"/>
      <c r="N144" s="62"/>
      <c r="O144" s="62"/>
      <c r="P144" s="62"/>
      <c r="Q144" s="62"/>
      <c r="R144" s="62"/>
      <c r="S144" s="62"/>
      <c r="T144" s="62"/>
      <c r="U144" s="62"/>
      <c r="V144" s="62"/>
      <c r="W144" s="62"/>
      <c r="X144" s="62"/>
      <c r="Y144" s="62"/>
      <c r="Z144" s="62"/>
      <c r="AA144" s="96"/>
      <c r="AB144" s="96"/>
      <c r="AC144" s="105" t="str">
        <f t="shared" ref="AC144:AC146" si="23">IF(E144="","",E144)</f>
        <v/>
      </c>
    </row>
    <row r="145" spans="2:29" ht="15">
      <c r="B145" s="63" t="str">
        <f>".2"</f>
        <v>.2</v>
      </c>
      <c r="C145" s="64" t="s">
        <v>344</v>
      </c>
      <c r="D145" s="103"/>
      <c r="E145" s="104"/>
      <c r="G145" s="144"/>
      <c r="H145" s="145"/>
      <c r="I145" s="145"/>
      <c r="J145" s="145"/>
      <c r="K145" s="146"/>
      <c r="L145" s="62"/>
      <c r="M145" s="62"/>
      <c r="N145" s="62"/>
      <c r="O145" s="62"/>
      <c r="P145" s="62"/>
      <c r="Q145" s="62"/>
      <c r="R145" s="62"/>
      <c r="S145" s="62"/>
      <c r="T145" s="62"/>
      <c r="U145" s="62"/>
      <c r="V145" s="62"/>
      <c r="W145" s="62"/>
      <c r="X145" s="62"/>
      <c r="Y145" s="62"/>
      <c r="Z145" s="62"/>
      <c r="AA145" s="96"/>
      <c r="AB145" s="96"/>
      <c r="AC145" s="105" t="str">
        <f t="shared" si="23"/>
        <v/>
      </c>
    </row>
    <row r="146" spans="2:29" ht="15">
      <c r="B146" s="63" t="str">
        <f>".3"</f>
        <v>.3</v>
      </c>
      <c r="C146" s="64" t="s">
        <v>345</v>
      </c>
      <c r="D146" s="103"/>
      <c r="E146" s="104"/>
      <c r="G146" s="144"/>
      <c r="H146" s="145"/>
      <c r="I146" s="145"/>
      <c r="J146" s="145"/>
      <c r="K146" s="146"/>
      <c r="L146" s="62"/>
      <c r="M146" s="62"/>
      <c r="N146" s="62"/>
      <c r="O146" s="62"/>
      <c r="P146" s="62"/>
      <c r="Q146" s="62"/>
      <c r="R146" s="62"/>
      <c r="S146" s="62"/>
      <c r="T146" s="62"/>
      <c r="U146" s="62"/>
      <c r="V146" s="62"/>
      <c r="W146" s="62"/>
      <c r="X146" s="62"/>
      <c r="Y146" s="62"/>
      <c r="Z146" s="62"/>
      <c r="AA146" s="96"/>
      <c r="AB146" s="96"/>
      <c r="AC146" s="105" t="str">
        <f t="shared" si="23"/>
        <v/>
      </c>
    </row>
    <row r="147" spans="2:29" ht="20.100000000000001" customHeight="1">
      <c r="B147" s="57" t="s">
        <v>346</v>
      </c>
      <c r="C147" s="58" t="s">
        <v>221</v>
      </c>
      <c r="D147" s="59"/>
      <c r="E147" s="60" t="str">
        <f>AC147</f>
        <v/>
      </c>
      <c r="G147" s="106"/>
      <c r="H147" s="62"/>
      <c r="I147" s="62"/>
      <c r="J147" s="62"/>
      <c r="K147" s="62"/>
      <c r="L147" s="62"/>
      <c r="M147" s="62"/>
      <c r="N147" s="62"/>
      <c r="O147" s="62"/>
      <c r="P147" s="62"/>
      <c r="Q147" s="62"/>
      <c r="R147" s="62"/>
      <c r="S147" s="62"/>
      <c r="T147" s="62"/>
      <c r="U147" s="62"/>
      <c r="V147" s="62"/>
      <c r="W147" s="62"/>
      <c r="X147" s="62"/>
      <c r="Y147" s="62"/>
      <c r="Z147" s="99"/>
      <c r="AA147" s="96">
        <v>5</v>
      </c>
      <c r="AB147" s="96">
        <f>ROUNDUP(AA147/2,0)</f>
        <v>3</v>
      </c>
      <c r="AC147" s="60" t="str">
        <f>IF(COUNTBLANK(AC148:AC152)=$AA147,"",IF(COUNTIF(AC148:AC152,"&gt;=2")&gt;=AB147,"Pass","Fail"))</f>
        <v/>
      </c>
    </row>
    <row r="148" spans="2:29" ht="15">
      <c r="B148" s="63" t="str">
        <f>".1"</f>
        <v>.1</v>
      </c>
      <c r="C148" s="64" t="s">
        <v>347</v>
      </c>
      <c r="D148" s="103"/>
      <c r="E148" s="104"/>
      <c r="G148" s="144"/>
      <c r="H148" s="145"/>
      <c r="I148" s="145"/>
      <c r="J148" s="145"/>
      <c r="K148" s="146"/>
      <c r="L148" s="62"/>
      <c r="M148" s="62"/>
      <c r="N148" s="62"/>
      <c r="O148" s="62"/>
      <c r="P148" s="62"/>
      <c r="Q148" s="62"/>
      <c r="R148" s="62"/>
      <c r="S148" s="62"/>
      <c r="T148" s="62"/>
      <c r="U148" s="62"/>
      <c r="V148" s="62"/>
      <c r="W148" s="62"/>
      <c r="X148" s="62"/>
      <c r="Y148" s="62"/>
      <c r="Z148" s="62"/>
      <c r="AA148" s="96"/>
      <c r="AB148" s="96"/>
      <c r="AC148" s="105" t="str">
        <f t="shared" ref="AC148:AC152" si="24">IF(E148="","",E148)</f>
        <v/>
      </c>
    </row>
    <row r="149" spans="2:29" ht="24">
      <c r="B149" s="63" t="str">
        <f>".2"</f>
        <v>.2</v>
      </c>
      <c r="C149" s="64" t="s">
        <v>348</v>
      </c>
      <c r="D149" s="103"/>
      <c r="E149" s="104"/>
      <c r="G149" s="144"/>
      <c r="H149" s="145"/>
      <c r="I149" s="145"/>
      <c r="J149" s="145"/>
      <c r="K149" s="146"/>
      <c r="L149" s="62"/>
      <c r="M149" s="62"/>
      <c r="N149" s="62"/>
      <c r="O149" s="62"/>
      <c r="P149" s="62"/>
      <c r="Q149" s="62"/>
      <c r="R149" s="62"/>
      <c r="S149" s="62"/>
      <c r="T149" s="62"/>
      <c r="U149" s="62"/>
      <c r="V149" s="62"/>
      <c r="W149" s="62"/>
      <c r="X149" s="62"/>
      <c r="Y149" s="62"/>
      <c r="Z149" s="62"/>
      <c r="AA149" s="96"/>
      <c r="AB149" s="96"/>
      <c r="AC149" s="105" t="str">
        <f t="shared" si="24"/>
        <v/>
      </c>
    </row>
    <row r="150" spans="2:29" ht="24">
      <c r="B150" s="63" t="str">
        <f>".3"</f>
        <v>.3</v>
      </c>
      <c r="C150" s="64" t="s">
        <v>349</v>
      </c>
      <c r="D150" s="103"/>
      <c r="E150" s="104"/>
      <c r="G150" s="144"/>
      <c r="H150" s="145"/>
      <c r="I150" s="145"/>
      <c r="J150" s="145"/>
      <c r="K150" s="146"/>
      <c r="L150" s="62"/>
      <c r="M150" s="62"/>
      <c r="N150" s="62"/>
      <c r="O150" s="62"/>
      <c r="P150" s="62"/>
      <c r="Q150" s="62"/>
      <c r="R150" s="62"/>
      <c r="S150" s="62"/>
      <c r="T150" s="62"/>
      <c r="U150" s="62"/>
      <c r="V150" s="62"/>
      <c r="W150" s="62"/>
      <c r="X150" s="62"/>
      <c r="Y150" s="62"/>
      <c r="Z150" s="62"/>
      <c r="AA150" s="96"/>
      <c r="AB150" s="96"/>
      <c r="AC150" s="105" t="str">
        <f t="shared" si="24"/>
        <v/>
      </c>
    </row>
    <row r="151" spans="2:29" ht="15">
      <c r="B151" s="63" t="str">
        <f>".4"</f>
        <v>.4</v>
      </c>
      <c r="C151" s="64" t="s">
        <v>350</v>
      </c>
      <c r="D151" s="103"/>
      <c r="E151" s="104"/>
      <c r="G151" s="144"/>
      <c r="H151" s="145"/>
      <c r="I151" s="145"/>
      <c r="J151" s="145"/>
      <c r="K151" s="146"/>
      <c r="L151" s="62"/>
      <c r="M151" s="62"/>
      <c r="N151" s="62"/>
      <c r="O151" s="62"/>
      <c r="P151" s="62"/>
      <c r="Q151" s="62"/>
      <c r="R151" s="62"/>
      <c r="S151" s="62"/>
      <c r="T151" s="62"/>
      <c r="U151" s="62"/>
      <c r="V151" s="62"/>
      <c r="W151" s="62"/>
      <c r="X151" s="62"/>
      <c r="Y151" s="62"/>
      <c r="Z151" s="62"/>
      <c r="AA151" s="96"/>
      <c r="AB151" s="96"/>
      <c r="AC151" s="105" t="str">
        <f t="shared" si="24"/>
        <v/>
      </c>
    </row>
    <row r="152" spans="2:29" ht="15">
      <c r="B152" s="63" t="str">
        <f>".5"</f>
        <v>.5</v>
      </c>
      <c r="C152" s="64" t="s">
        <v>351</v>
      </c>
      <c r="D152" s="103"/>
      <c r="E152" s="104"/>
      <c r="G152" s="144"/>
      <c r="H152" s="145"/>
      <c r="I152" s="145"/>
      <c r="J152" s="145"/>
      <c r="K152" s="146"/>
      <c r="L152" s="62"/>
      <c r="M152" s="62"/>
      <c r="N152" s="62"/>
      <c r="O152" s="62"/>
      <c r="P152" s="62"/>
      <c r="Q152" s="62"/>
      <c r="R152" s="62"/>
      <c r="S152" s="62"/>
      <c r="T152" s="62"/>
      <c r="U152" s="62"/>
      <c r="V152" s="62"/>
      <c r="W152" s="62"/>
      <c r="X152" s="62"/>
      <c r="Y152" s="62"/>
      <c r="Z152" s="62"/>
      <c r="AA152" s="96"/>
      <c r="AB152" s="96"/>
      <c r="AC152" s="105" t="str">
        <f t="shared" si="24"/>
        <v/>
      </c>
    </row>
    <row r="153" spans="2:29" ht="20.100000000000001" customHeight="1">
      <c r="B153" s="57" t="s">
        <v>352</v>
      </c>
      <c r="C153" s="58" t="s">
        <v>228</v>
      </c>
      <c r="D153" s="59"/>
      <c r="E153" s="60" t="str">
        <f>AC153</f>
        <v/>
      </c>
      <c r="G153" s="106"/>
      <c r="H153" s="62"/>
      <c r="I153" s="62"/>
      <c r="J153" s="62"/>
      <c r="K153" s="62"/>
      <c r="L153" s="62"/>
      <c r="M153" s="62"/>
      <c r="N153" s="62"/>
      <c r="O153" s="62"/>
      <c r="P153" s="62"/>
      <c r="Q153" s="62"/>
      <c r="R153" s="62"/>
      <c r="S153" s="62"/>
      <c r="T153" s="62"/>
      <c r="U153" s="62"/>
      <c r="V153" s="62"/>
      <c r="W153" s="62"/>
      <c r="X153" s="62"/>
      <c r="Y153" s="62"/>
      <c r="Z153" s="99"/>
      <c r="AA153" s="96">
        <v>5</v>
      </c>
      <c r="AB153" s="96">
        <f>ROUNDUP(AA153/2,0)</f>
        <v>3</v>
      </c>
      <c r="AC153" s="60" t="str">
        <f>IF(COUNTBLANK(AC154:AC158)=$AA153,"",IF(COUNTIF(AC154:AC158,"&gt;=2")&gt;=AB153,"Pass","Fail"))</f>
        <v/>
      </c>
    </row>
    <row r="154" spans="2:29" ht="24">
      <c r="B154" s="63" t="str">
        <f>".1"</f>
        <v>.1</v>
      </c>
      <c r="C154" s="64" t="s">
        <v>229</v>
      </c>
      <c r="D154" s="103"/>
      <c r="E154" s="104"/>
      <c r="G154" s="144"/>
      <c r="H154" s="145"/>
      <c r="I154" s="145"/>
      <c r="J154" s="145"/>
      <c r="K154" s="146"/>
      <c r="L154" s="62"/>
      <c r="M154" s="62"/>
      <c r="N154" s="62"/>
      <c r="O154" s="62"/>
      <c r="P154" s="62"/>
      <c r="Q154" s="62"/>
      <c r="R154" s="62"/>
      <c r="S154" s="62"/>
      <c r="T154" s="62"/>
      <c r="U154" s="62"/>
      <c r="V154" s="62"/>
      <c r="W154" s="62"/>
      <c r="X154" s="62"/>
      <c r="Y154" s="62"/>
      <c r="Z154" s="62"/>
      <c r="AA154" s="96"/>
      <c r="AB154" s="96"/>
      <c r="AC154" s="105" t="str">
        <f t="shared" ref="AC154:AC158" si="25">IF(E154="","",E154)</f>
        <v/>
      </c>
    </row>
    <row r="155" spans="2:29" ht="15">
      <c r="B155" s="63" t="str">
        <f>".2"</f>
        <v>.2</v>
      </c>
      <c r="C155" s="64" t="s">
        <v>230</v>
      </c>
      <c r="D155" s="103"/>
      <c r="E155" s="104"/>
      <c r="G155" s="144"/>
      <c r="H155" s="145"/>
      <c r="I155" s="145"/>
      <c r="J155" s="145"/>
      <c r="K155" s="146"/>
      <c r="L155" s="62"/>
      <c r="M155" s="62"/>
      <c r="N155" s="62"/>
      <c r="O155" s="62"/>
      <c r="P155" s="62"/>
      <c r="Q155" s="62"/>
      <c r="R155" s="62"/>
      <c r="S155" s="62"/>
      <c r="T155" s="62"/>
      <c r="U155" s="62"/>
      <c r="V155" s="62"/>
      <c r="W155" s="62"/>
      <c r="X155" s="62"/>
      <c r="Y155" s="62"/>
      <c r="Z155" s="62"/>
      <c r="AA155" s="96"/>
      <c r="AB155" s="96"/>
      <c r="AC155" s="105" t="str">
        <f t="shared" si="25"/>
        <v/>
      </c>
    </row>
    <row r="156" spans="2:29" ht="24">
      <c r="B156" s="63" t="str">
        <f>".3"</f>
        <v>.3</v>
      </c>
      <c r="C156" s="64" t="s">
        <v>231</v>
      </c>
      <c r="D156" s="103"/>
      <c r="E156" s="104"/>
      <c r="G156" s="144"/>
      <c r="H156" s="145"/>
      <c r="I156" s="145"/>
      <c r="J156" s="145"/>
      <c r="K156" s="146"/>
      <c r="L156" s="62"/>
      <c r="M156" s="62"/>
      <c r="N156" s="62"/>
      <c r="O156" s="62"/>
      <c r="P156" s="62"/>
      <c r="Q156" s="62"/>
      <c r="R156" s="62"/>
      <c r="S156" s="62"/>
      <c r="T156" s="62"/>
      <c r="U156" s="62"/>
      <c r="V156" s="62"/>
      <c r="W156" s="62"/>
      <c r="X156" s="62"/>
      <c r="Y156" s="62"/>
      <c r="Z156" s="62"/>
      <c r="AA156" s="96"/>
      <c r="AB156" s="96"/>
      <c r="AC156" s="105" t="str">
        <f t="shared" si="25"/>
        <v/>
      </c>
    </row>
    <row r="157" spans="2:29" ht="24">
      <c r="B157" s="63" t="str">
        <f>".4"</f>
        <v>.4</v>
      </c>
      <c r="C157" s="64" t="s">
        <v>232</v>
      </c>
      <c r="D157" s="103"/>
      <c r="E157" s="104"/>
      <c r="G157" s="144"/>
      <c r="H157" s="145"/>
      <c r="I157" s="145"/>
      <c r="J157" s="145"/>
      <c r="K157" s="146"/>
      <c r="L157" s="62"/>
      <c r="M157" s="62"/>
      <c r="N157" s="62"/>
      <c r="O157" s="62"/>
      <c r="P157" s="62"/>
      <c r="Q157" s="62"/>
      <c r="R157" s="62"/>
      <c r="S157" s="62"/>
      <c r="T157" s="62"/>
      <c r="U157" s="62"/>
      <c r="V157" s="62"/>
      <c r="W157" s="62"/>
      <c r="X157" s="62"/>
      <c r="Y157" s="62"/>
      <c r="Z157" s="62"/>
      <c r="AA157" s="96"/>
      <c r="AB157" s="96"/>
      <c r="AC157" s="105" t="str">
        <f t="shared" si="25"/>
        <v/>
      </c>
    </row>
    <row r="158" spans="2:29" ht="24">
      <c r="B158" s="63" t="str">
        <f>".5"</f>
        <v>.5</v>
      </c>
      <c r="C158" s="64" t="s">
        <v>233</v>
      </c>
      <c r="D158" s="103"/>
      <c r="E158" s="104"/>
      <c r="G158" s="144"/>
      <c r="H158" s="145"/>
      <c r="I158" s="145"/>
      <c r="J158" s="145"/>
      <c r="K158" s="146"/>
      <c r="L158" s="62"/>
      <c r="M158" s="62"/>
      <c r="N158" s="62"/>
      <c r="O158" s="62"/>
      <c r="P158" s="62"/>
      <c r="Q158" s="62"/>
      <c r="R158" s="62"/>
      <c r="S158" s="62"/>
      <c r="T158" s="62"/>
      <c r="U158" s="62"/>
      <c r="V158" s="62"/>
      <c r="W158" s="62"/>
      <c r="X158" s="62"/>
      <c r="Y158" s="62"/>
      <c r="Z158" s="62"/>
      <c r="AA158" s="96"/>
      <c r="AB158" s="96"/>
      <c r="AC158" s="105" t="str">
        <f t="shared" si="25"/>
        <v/>
      </c>
    </row>
    <row r="159" spans="2:29" ht="20.100000000000001" customHeight="1">
      <c r="B159" s="57" t="s">
        <v>353</v>
      </c>
      <c r="C159" s="58" t="s">
        <v>234</v>
      </c>
      <c r="D159" s="59"/>
      <c r="E159" s="60" t="str">
        <f>AC159</f>
        <v/>
      </c>
      <c r="G159" s="106"/>
      <c r="H159" s="62"/>
      <c r="I159" s="62"/>
      <c r="J159" s="62"/>
      <c r="K159" s="62"/>
      <c r="L159" s="62"/>
      <c r="M159" s="62"/>
      <c r="N159" s="62"/>
      <c r="O159" s="62"/>
      <c r="P159" s="62"/>
      <c r="Q159" s="62"/>
      <c r="R159" s="62"/>
      <c r="S159" s="62"/>
      <c r="T159" s="62"/>
      <c r="U159" s="62"/>
      <c r="V159" s="62"/>
      <c r="W159" s="62"/>
      <c r="X159" s="62"/>
      <c r="Y159" s="62"/>
      <c r="Z159" s="99"/>
      <c r="AA159" s="96">
        <v>5</v>
      </c>
      <c r="AB159" s="96">
        <f>ROUNDUP(AA159/2,0)</f>
        <v>3</v>
      </c>
      <c r="AC159" s="60" t="str">
        <f>IF(COUNTBLANK(AC160:AC164)=$AA159,"",IF(COUNTIF(AC160:AC164,"&gt;=2")&gt;=AB159,"Pass","Fail"))</f>
        <v/>
      </c>
    </row>
    <row r="160" spans="2:29" ht="24">
      <c r="B160" s="63" t="str">
        <f>".1"</f>
        <v>.1</v>
      </c>
      <c r="C160" s="64" t="s">
        <v>235</v>
      </c>
      <c r="D160" s="103"/>
      <c r="E160" s="104"/>
      <c r="G160" s="144"/>
      <c r="H160" s="145"/>
      <c r="I160" s="145"/>
      <c r="J160" s="145"/>
      <c r="K160" s="146"/>
      <c r="L160" s="62"/>
      <c r="M160" s="62"/>
      <c r="N160" s="62"/>
      <c r="O160" s="62"/>
      <c r="P160" s="62"/>
      <c r="Q160" s="62"/>
      <c r="R160" s="62"/>
      <c r="S160" s="62"/>
      <c r="T160" s="62"/>
      <c r="U160" s="62"/>
      <c r="V160" s="62"/>
      <c r="W160" s="62"/>
      <c r="X160" s="62"/>
      <c r="Y160" s="62"/>
      <c r="Z160" s="62"/>
      <c r="AA160" s="96"/>
      <c r="AB160" s="96"/>
      <c r="AC160" s="105" t="str">
        <f t="shared" ref="AC160:AC164" si="26">IF(E160="","",E160)</f>
        <v/>
      </c>
    </row>
    <row r="161" spans="2:29" ht="24">
      <c r="B161" s="63" t="str">
        <f>".2"</f>
        <v>.2</v>
      </c>
      <c r="C161" s="64" t="s">
        <v>236</v>
      </c>
      <c r="D161" s="103"/>
      <c r="E161" s="104"/>
      <c r="G161" s="144"/>
      <c r="H161" s="145"/>
      <c r="I161" s="145"/>
      <c r="J161" s="145"/>
      <c r="K161" s="146"/>
      <c r="L161" s="62"/>
      <c r="M161" s="62"/>
      <c r="N161" s="62"/>
      <c r="O161" s="62"/>
      <c r="P161" s="62"/>
      <c r="Q161" s="62"/>
      <c r="R161" s="62"/>
      <c r="S161" s="62"/>
      <c r="T161" s="62"/>
      <c r="U161" s="62"/>
      <c r="V161" s="62"/>
      <c r="W161" s="62"/>
      <c r="X161" s="62"/>
      <c r="Y161" s="62"/>
      <c r="Z161" s="62"/>
      <c r="AA161" s="96"/>
      <c r="AB161" s="96"/>
      <c r="AC161" s="105" t="str">
        <f t="shared" si="26"/>
        <v/>
      </c>
    </row>
    <row r="162" spans="2:29" ht="36">
      <c r="B162" s="63" t="str">
        <f>".3"</f>
        <v>.3</v>
      </c>
      <c r="C162" s="64" t="s">
        <v>237</v>
      </c>
      <c r="D162" s="103"/>
      <c r="E162" s="104"/>
      <c r="G162" s="144"/>
      <c r="H162" s="145"/>
      <c r="I162" s="145"/>
      <c r="J162" s="145"/>
      <c r="K162" s="146"/>
      <c r="L162" s="62"/>
      <c r="M162" s="62"/>
      <c r="N162" s="62"/>
      <c r="O162" s="62"/>
      <c r="P162" s="62"/>
      <c r="Q162" s="62"/>
      <c r="R162" s="62"/>
      <c r="S162" s="62"/>
      <c r="T162" s="62"/>
      <c r="U162" s="62"/>
      <c r="V162" s="62"/>
      <c r="W162" s="62"/>
      <c r="X162" s="62"/>
      <c r="Y162" s="62"/>
      <c r="Z162" s="62"/>
      <c r="AA162" s="96"/>
      <c r="AB162" s="96"/>
      <c r="AC162" s="105" t="str">
        <f t="shared" si="26"/>
        <v/>
      </c>
    </row>
    <row r="163" spans="2:29" ht="24">
      <c r="B163" s="63" t="str">
        <f>".4"</f>
        <v>.4</v>
      </c>
      <c r="C163" s="64" t="s">
        <v>354</v>
      </c>
      <c r="D163" s="103"/>
      <c r="E163" s="104"/>
      <c r="G163" s="144"/>
      <c r="H163" s="145"/>
      <c r="I163" s="145"/>
      <c r="J163" s="145"/>
      <c r="K163" s="146"/>
      <c r="L163" s="62"/>
      <c r="M163" s="62"/>
      <c r="N163" s="62"/>
      <c r="O163" s="62"/>
      <c r="P163" s="62"/>
      <c r="Q163" s="62"/>
      <c r="R163" s="62"/>
      <c r="S163" s="62"/>
      <c r="T163" s="62"/>
      <c r="U163" s="62"/>
      <c r="V163" s="62"/>
      <c r="W163" s="62"/>
      <c r="X163" s="62"/>
      <c r="Y163" s="62"/>
      <c r="Z163" s="62"/>
      <c r="AA163" s="96"/>
      <c r="AB163" s="96"/>
      <c r="AC163" s="105" t="str">
        <f t="shared" si="26"/>
        <v/>
      </c>
    </row>
    <row r="164" spans="2:29" ht="15">
      <c r="B164" s="63" t="str">
        <f>".5"</f>
        <v>.5</v>
      </c>
      <c r="C164" s="64" t="s">
        <v>239</v>
      </c>
      <c r="D164" s="103"/>
      <c r="E164" s="104"/>
      <c r="G164" s="144"/>
      <c r="H164" s="145"/>
      <c r="I164" s="145"/>
      <c r="J164" s="145"/>
      <c r="K164" s="146"/>
      <c r="L164" s="62"/>
      <c r="M164" s="62"/>
      <c r="N164" s="62"/>
      <c r="O164" s="62"/>
      <c r="P164" s="62"/>
      <c r="Q164" s="62"/>
      <c r="R164" s="62"/>
      <c r="S164" s="62"/>
      <c r="T164" s="62"/>
      <c r="U164" s="62"/>
      <c r="V164" s="62"/>
      <c r="W164" s="62"/>
      <c r="X164" s="62"/>
      <c r="Y164" s="62"/>
      <c r="Z164" s="62"/>
      <c r="AA164" s="96"/>
      <c r="AB164" s="96"/>
      <c r="AC164" s="105" t="str">
        <f t="shared" si="26"/>
        <v/>
      </c>
    </row>
    <row r="165" spans="2:29" ht="20.100000000000001" customHeight="1">
      <c r="B165" s="57" t="s">
        <v>355</v>
      </c>
      <c r="C165" s="58" t="s">
        <v>240</v>
      </c>
      <c r="D165" s="59"/>
      <c r="E165" s="60" t="str">
        <f>AC165</f>
        <v/>
      </c>
      <c r="G165" s="106"/>
      <c r="H165" s="62"/>
      <c r="I165" s="62"/>
      <c r="J165" s="62"/>
      <c r="K165" s="62"/>
      <c r="L165" s="62"/>
      <c r="M165" s="62"/>
      <c r="N165" s="62"/>
      <c r="O165" s="62"/>
      <c r="P165" s="62"/>
      <c r="Q165" s="62"/>
      <c r="R165" s="62"/>
      <c r="S165" s="62"/>
      <c r="T165" s="62"/>
      <c r="U165" s="62"/>
      <c r="V165" s="62"/>
      <c r="W165" s="62"/>
      <c r="X165" s="62"/>
      <c r="Y165" s="62"/>
      <c r="Z165" s="99"/>
      <c r="AA165" s="96">
        <v>4</v>
      </c>
      <c r="AB165" s="96">
        <f>ROUNDUP(AA165/2,0)</f>
        <v>2</v>
      </c>
      <c r="AC165" s="60" t="str">
        <f>IF(COUNTBLANK(AC166:AC169)=$AA165,"",IF(COUNTIF(AC166:AC169,"&gt;=2")&gt;=AB165,"Pass","Fail"))</f>
        <v/>
      </c>
    </row>
    <row r="166" spans="2:29" ht="24">
      <c r="B166" s="63" t="str">
        <f>".1"</f>
        <v>.1</v>
      </c>
      <c r="C166" s="64" t="s">
        <v>241</v>
      </c>
      <c r="D166" s="103"/>
      <c r="E166" s="104"/>
      <c r="G166" s="144"/>
      <c r="H166" s="145"/>
      <c r="I166" s="145"/>
      <c r="J166" s="145"/>
      <c r="K166" s="146"/>
      <c r="L166" s="62"/>
      <c r="M166" s="62"/>
      <c r="N166" s="62"/>
      <c r="O166" s="62"/>
      <c r="P166" s="62"/>
      <c r="Q166" s="62"/>
      <c r="R166" s="62"/>
      <c r="S166" s="62"/>
      <c r="T166" s="62"/>
      <c r="U166" s="62"/>
      <c r="V166" s="62"/>
      <c r="W166" s="62"/>
      <c r="X166" s="62"/>
      <c r="Y166" s="62"/>
      <c r="Z166" s="62"/>
      <c r="AA166" s="96"/>
      <c r="AB166" s="96"/>
      <c r="AC166" s="105" t="str">
        <f t="shared" ref="AC166:AC169" si="27">IF(E166="","",E166)</f>
        <v/>
      </c>
    </row>
    <row r="167" spans="2:29" ht="24">
      <c r="B167" s="63" t="str">
        <f>".2"</f>
        <v>.2</v>
      </c>
      <c r="C167" s="64" t="s">
        <v>242</v>
      </c>
      <c r="D167" s="103"/>
      <c r="E167" s="104"/>
      <c r="G167" s="144"/>
      <c r="H167" s="145"/>
      <c r="I167" s="145"/>
      <c r="J167" s="145"/>
      <c r="K167" s="146"/>
      <c r="L167" s="62"/>
      <c r="M167" s="62"/>
      <c r="N167" s="62"/>
      <c r="O167" s="62"/>
      <c r="P167" s="62"/>
      <c r="Q167" s="62"/>
      <c r="R167" s="62"/>
      <c r="S167" s="62"/>
      <c r="T167" s="62"/>
      <c r="U167" s="62"/>
      <c r="V167" s="62"/>
      <c r="W167" s="62"/>
      <c r="X167" s="62"/>
      <c r="Y167" s="62"/>
      <c r="Z167" s="62"/>
      <c r="AA167" s="96"/>
      <c r="AB167" s="96"/>
      <c r="AC167" s="105" t="str">
        <f t="shared" si="27"/>
        <v/>
      </c>
    </row>
    <row r="168" spans="2:29" ht="15">
      <c r="B168" s="63" t="str">
        <f>".3"</f>
        <v>.3</v>
      </c>
      <c r="C168" s="64" t="s">
        <v>243</v>
      </c>
      <c r="D168" s="103"/>
      <c r="E168" s="104"/>
      <c r="G168" s="144"/>
      <c r="H168" s="145"/>
      <c r="I168" s="145"/>
      <c r="J168" s="145"/>
      <c r="K168" s="146"/>
      <c r="L168" s="62"/>
      <c r="M168" s="62"/>
      <c r="N168" s="62"/>
      <c r="O168" s="62"/>
      <c r="P168" s="62"/>
      <c r="Q168" s="62"/>
      <c r="R168" s="62"/>
      <c r="S168" s="62"/>
      <c r="T168" s="62"/>
      <c r="U168" s="62"/>
      <c r="V168" s="62"/>
      <c r="W168" s="62"/>
      <c r="X168" s="62"/>
      <c r="Y168" s="62"/>
      <c r="Z168" s="62"/>
      <c r="AA168" s="96"/>
      <c r="AB168" s="96"/>
      <c r="AC168" s="105" t="str">
        <f t="shared" si="27"/>
        <v/>
      </c>
    </row>
    <row r="169" spans="2:29" ht="24">
      <c r="B169" s="63" t="str">
        <f>".4"</f>
        <v>.4</v>
      </c>
      <c r="C169" s="64" t="s">
        <v>244</v>
      </c>
      <c r="D169" s="103"/>
      <c r="E169" s="104"/>
      <c r="G169" s="144"/>
      <c r="H169" s="145"/>
      <c r="I169" s="145"/>
      <c r="J169" s="145"/>
      <c r="K169" s="146"/>
      <c r="L169" s="62"/>
      <c r="M169" s="62"/>
      <c r="N169" s="62"/>
      <c r="O169" s="62"/>
      <c r="P169" s="62"/>
      <c r="Q169" s="62"/>
      <c r="R169" s="62"/>
      <c r="S169" s="62"/>
      <c r="T169" s="62"/>
      <c r="U169" s="62"/>
      <c r="V169" s="62"/>
      <c r="W169" s="62"/>
      <c r="X169" s="62"/>
      <c r="Y169" s="62"/>
      <c r="Z169" s="62"/>
      <c r="AA169" s="96"/>
      <c r="AB169" s="96"/>
      <c r="AC169" s="105" t="str">
        <f t="shared" si="27"/>
        <v/>
      </c>
    </row>
    <row r="170" spans="2:29" ht="20.100000000000001" customHeight="1">
      <c r="B170" s="57" t="s">
        <v>356</v>
      </c>
      <c r="C170" s="58" t="s">
        <v>50</v>
      </c>
      <c r="D170" s="59"/>
      <c r="E170" s="60" t="str">
        <f>AC170</f>
        <v/>
      </c>
      <c r="G170" s="106"/>
      <c r="H170" s="62"/>
      <c r="I170" s="62"/>
      <c r="J170" s="62"/>
      <c r="K170" s="62"/>
      <c r="L170" s="62"/>
      <c r="M170" s="62"/>
      <c r="N170" s="62"/>
      <c r="O170" s="62"/>
      <c r="P170" s="62"/>
      <c r="Q170" s="62"/>
      <c r="R170" s="62"/>
      <c r="S170" s="62"/>
      <c r="T170" s="62"/>
      <c r="U170" s="62"/>
      <c r="V170" s="62"/>
      <c r="W170" s="62"/>
      <c r="X170" s="62"/>
      <c r="Y170" s="62"/>
      <c r="Z170" s="99"/>
      <c r="AA170" s="96">
        <v>4</v>
      </c>
      <c r="AB170" s="96">
        <f>ROUNDUP(AA170/2,0)</f>
        <v>2</v>
      </c>
      <c r="AC170" s="60" t="str">
        <f>IF(COUNTBLANK(AC171:AC174)=$AA170,"",IF(COUNTIF(AC171:AC174,"&gt;=2")&gt;=AB170,"Pass","Fail"))</f>
        <v/>
      </c>
    </row>
    <row r="171" spans="2:29" ht="15">
      <c r="B171" s="63" t="str">
        <f>".1"</f>
        <v>.1</v>
      </c>
      <c r="C171" s="64" t="s">
        <v>357</v>
      </c>
      <c r="D171" s="103"/>
      <c r="E171" s="104"/>
      <c r="G171" s="144"/>
      <c r="H171" s="145"/>
      <c r="I171" s="145"/>
      <c r="J171" s="145"/>
      <c r="K171" s="146"/>
      <c r="L171" s="62"/>
      <c r="M171" s="62"/>
      <c r="N171" s="62"/>
      <c r="O171" s="62"/>
      <c r="P171" s="62"/>
      <c r="Q171" s="62"/>
      <c r="R171" s="62"/>
      <c r="S171" s="62"/>
      <c r="T171" s="62"/>
      <c r="U171" s="62"/>
      <c r="V171" s="62"/>
      <c r="W171" s="62"/>
      <c r="X171" s="62"/>
      <c r="Y171" s="62"/>
      <c r="Z171" s="62"/>
      <c r="AA171" s="96"/>
      <c r="AB171" s="96"/>
      <c r="AC171" s="105" t="str">
        <f t="shared" ref="AC171:AC174" si="28">IF(E171="","",E171)</f>
        <v/>
      </c>
    </row>
    <row r="172" spans="2:29" ht="24">
      <c r="B172" s="63" t="str">
        <f>".2"</f>
        <v>.2</v>
      </c>
      <c r="C172" s="64" t="s">
        <v>358</v>
      </c>
      <c r="D172" s="103"/>
      <c r="E172" s="104"/>
      <c r="F172" s="53"/>
      <c r="G172" s="144"/>
      <c r="H172" s="145"/>
      <c r="I172" s="145"/>
      <c r="J172" s="145"/>
      <c r="K172" s="146"/>
      <c r="L172" s="62"/>
      <c r="M172" s="62"/>
      <c r="N172" s="62"/>
      <c r="O172" s="62"/>
      <c r="P172" s="62"/>
      <c r="Q172" s="62"/>
      <c r="R172" s="62"/>
      <c r="S172" s="62"/>
      <c r="T172" s="62"/>
      <c r="U172" s="62"/>
      <c r="V172" s="62"/>
      <c r="W172" s="62"/>
      <c r="X172" s="62"/>
      <c r="Y172" s="62"/>
      <c r="Z172" s="62"/>
      <c r="AA172" s="96"/>
      <c r="AB172" s="96"/>
      <c r="AC172" s="105" t="str">
        <f t="shared" si="28"/>
        <v/>
      </c>
    </row>
    <row r="173" spans="2:29" ht="24">
      <c r="B173" s="63" t="str">
        <f>".3"</f>
        <v>.3</v>
      </c>
      <c r="C173" s="64" t="s">
        <v>359</v>
      </c>
      <c r="D173" s="103"/>
      <c r="E173" s="104"/>
      <c r="F173" s="53"/>
      <c r="G173" s="144"/>
      <c r="H173" s="145"/>
      <c r="I173" s="145"/>
      <c r="J173" s="145"/>
      <c r="K173" s="146"/>
      <c r="L173" s="62"/>
      <c r="M173" s="62"/>
      <c r="N173" s="62"/>
      <c r="O173" s="62"/>
      <c r="P173" s="62"/>
      <c r="Q173" s="62"/>
      <c r="R173" s="62"/>
      <c r="S173" s="62"/>
      <c r="T173" s="62"/>
      <c r="U173" s="62"/>
      <c r="V173" s="62"/>
      <c r="W173" s="62"/>
      <c r="X173" s="62"/>
      <c r="Y173" s="62"/>
      <c r="Z173" s="62"/>
      <c r="AA173" s="96"/>
      <c r="AB173" s="96"/>
      <c r="AC173" s="105" t="str">
        <f t="shared" si="28"/>
        <v/>
      </c>
    </row>
    <row r="174" spans="2:29" ht="15">
      <c r="B174" s="63" t="str">
        <f>".4"</f>
        <v>.4</v>
      </c>
      <c r="C174" s="64" t="s">
        <v>360</v>
      </c>
      <c r="D174" s="103"/>
      <c r="E174" s="104"/>
      <c r="F174" s="53"/>
      <c r="G174" s="144"/>
      <c r="H174" s="145"/>
      <c r="I174" s="145"/>
      <c r="J174" s="145"/>
      <c r="K174" s="146"/>
      <c r="L174" s="62"/>
      <c r="M174" s="62"/>
      <c r="N174" s="62"/>
      <c r="O174" s="62"/>
      <c r="P174" s="62"/>
      <c r="Q174" s="62"/>
      <c r="R174" s="62"/>
      <c r="S174" s="62"/>
      <c r="T174" s="62"/>
      <c r="U174" s="62"/>
      <c r="V174" s="62"/>
      <c r="W174" s="62"/>
      <c r="X174" s="62"/>
      <c r="Y174" s="62"/>
      <c r="Z174" s="62"/>
      <c r="AA174" s="96"/>
      <c r="AB174" s="96"/>
      <c r="AC174" s="105" t="str">
        <f t="shared" si="28"/>
        <v/>
      </c>
    </row>
    <row r="175" spans="2:29" s="53" customFormat="1" ht="15.95" customHeight="1">
      <c r="AA175" s="77"/>
      <c r="AB175" s="77"/>
      <c r="AC175" s="77"/>
    </row>
    <row r="176" spans="2:29" s="53" customFormat="1" ht="15.95" customHeight="1">
      <c r="C176" s="72" t="s">
        <v>245</v>
      </c>
      <c r="AA176" s="101"/>
      <c r="AB176" s="101"/>
      <c r="AC176" s="101"/>
    </row>
    <row r="177" spans="3:29" s="53" customFormat="1" ht="9" customHeight="1">
      <c r="C177" s="72"/>
      <c r="AA177" s="101"/>
      <c r="AB177" s="101"/>
      <c r="AC177" s="101"/>
    </row>
    <row r="178" spans="3:29" s="53" customFormat="1" ht="18" customHeight="1">
      <c r="C178" s="73" t="s">
        <v>246</v>
      </c>
      <c r="E178" s="74">
        <f>COUNTIF(E9:E35,"Pass")</f>
        <v>0</v>
      </c>
      <c r="G178" s="155"/>
      <c r="H178" s="155"/>
      <c r="I178" s="155"/>
      <c r="J178" s="155"/>
      <c r="K178" s="155"/>
      <c r="AA178" s="77"/>
      <c r="AB178" s="77"/>
      <c r="AC178" s="77"/>
    </row>
    <row r="179" spans="3:29" s="53" customFormat="1" ht="18" customHeight="1">
      <c r="C179" s="73" t="s">
        <v>247</v>
      </c>
      <c r="E179" s="74">
        <f>COUNTIF(E38:E96,"Pass")</f>
        <v>0</v>
      </c>
      <c r="G179" s="155"/>
      <c r="H179" s="155"/>
      <c r="I179" s="155"/>
      <c r="J179" s="155"/>
      <c r="K179" s="155"/>
      <c r="AA179" s="77"/>
      <c r="AB179" s="77"/>
      <c r="AC179" s="77"/>
    </row>
    <row r="180" spans="3:29" s="53" customFormat="1" ht="18" customHeight="1">
      <c r="C180" s="73" t="s">
        <v>248</v>
      </c>
      <c r="E180" s="74">
        <f>COUNTIF(E99:E174,"Pass")</f>
        <v>0</v>
      </c>
      <c r="F180" s="45"/>
      <c r="G180" s="156"/>
      <c r="H180" s="156"/>
      <c r="I180" s="156"/>
      <c r="J180" s="156"/>
      <c r="K180" s="156"/>
      <c r="L180" s="115"/>
      <c r="M180" s="115"/>
      <c r="N180" s="115"/>
      <c r="O180" s="115"/>
      <c r="P180" s="115"/>
      <c r="Q180" s="115"/>
      <c r="R180" s="115"/>
      <c r="S180" s="115"/>
      <c r="T180" s="115"/>
      <c r="U180" s="115"/>
      <c r="V180" s="115"/>
      <c r="W180" s="115"/>
      <c r="X180" s="115"/>
      <c r="Y180" s="115"/>
      <c r="Z180" s="115"/>
      <c r="AA180" s="77"/>
      <c r="AB180" s="77"/>
      <c r="AC180" s="77"/>
    </row>
    <row r="181" spans="3:29" s="53" customFormat="1" ht="18" customHeight="1">
      <c r="C181" s="75" t="s">
        <v>249</v>
      </c>
      <c r="E181" s="76" t="str">
        <f>IF(SUM(E178:E180)=0,"",IF(SUM(E178:E180)&gt;=E183,"Pass","Fail"))</f>
        <v/>
      </c>
      <c r="L181" s="115"/>
      <c r="M181" s="115"/>
      <c r="N181" s="115"/>
      <c r="O181" s="115"/>
      <c r="P181" s="115"/>
      <c r="Q181" s="115"/>
      <c r="R181" s="115"/>
      <c r="S181" s="115"/>
      <c r="T181" s="115"/>
      <c r="U181" s="115"/>
      <c r="V181" s="115"/>
      <c r="W181" s="115"/>
      <c r="X181" s="115"/>
      <c r="Y181" s="115"/>
      <c r="Z181" s="115"/>
      <c r="AA181" s="77"/>
      <c r="AB181" s="77"/>
      <c r="AC181" s="77"/>
    </row>
    <row r="182" spans="3:29" s="53" customFormat="1" ht="11.1" customHeight="1">
      <c r="C182" s="77"/>
    </row>
    <row r="183" spans="3:29" ht="18" customHeight="1">
      <c r="C183" s="73" t="s">
        <v>250</v>
      </c>
      <c r="E183" s="78">
        <v>24</v>
      </c>
      <c r="F183" s="53"/>
    </row>
    <row r="184" spans="3:29" s="53" customFormat="1" ht="20.100000000000001" customHeight="1"/>
    <row r="185" spans="3:29" s="53" customFormat="1" ht="15"/>
    <row r="186" spans="3:29" s="53" customFormat="1" ht="15">
      <c r="C186" s="79" t="str">
        <f>[1]Instructions!B38</f>
        <v>version 4.1</v>
      </c>
    </row>
    <row r="187" spans="3:29" s="53" customFormat="1" ht="15"/>
    <row r="188" spans="3:29" s="53" customFormat="1" ht="15"/>
    <row r="189" spans="3:29" s="53" customFormat="1" ht="15"/>
    <row r="190" spans="3:29" s="53" customFormat="1" ht="15"/>
    <row r="191" spans="3:29" s="53" customFormat="1" ht="15"/>
    <row r="192" spans="3:29" s="53" customFormat="1" ht="15">
      <c r="F192" s="45"/>
    </row>
    <row r="193" spans="3:9" s="53" customFormat="1" ht="15">
      <c r="F193" s="45"/>
    </row>
    <row r="194" spans="3:9" s="53" customFormat="1" ht="15">
      <c r="C194" s="45"/>
      <c r="E194" s="45"/>
      <c r="F194" s="45"/>
      <c r="G194" s="45"/>
      <c r="H194" s="45"/>
      <c r="I194" s="45"/>
    </row>
  </sheetData>
  <mergeCells count="138">
    <mergeCell ref="G172:K172"/>
    <mergeCell ref="G173:K173"/>
    <mergeCell ref="G174:K174"/>
    <mergeCell ref="G178:K178"/>
    <mergeCell ref="G179:K179"/>
    <mergeCell ref="G180:K180"/>
    <mergeCell ref="G164:K164"/>
    <mergeCell ref="G166:K166"/>
    <mergeCell ref="G167:K167"/>
    <mergeCell ref="G168:K168"/>
    <mergeCell ref="G169:K169"/>
    <mergeCell ref="G171:K171"/>
    <mergeCell ref="G157:K157"/>
    <mergeCell ref="G158:K158"/>
    <mergeCell ref="G160:K160"/>
    <mergeCell ref="G161:K161"/>
    <mergeCell ref="G162:K162"/>
    <mergeCell ref="G163:K163"/>
    <mergeCell ref="G150:K150"/>
    <mergeCell ref="G151:K151"/>
    <mergeCell ref="G152:K152"/>
    <mergeCell ref="G154:K154"/>
    <mergeCell ref="G155:K155"/>
    <mergeCell ref="G156:K156"/>
    <mergeCell ref="G142:K142"/>
    <mergeCell ref="G144:K144"/>
    <mergeCell ref="G145:K145"/>
    <mergeCell ref="G146:K146"/>
    <mergeCell ref="G148:K148"/>
    <mergeCell ref="G149:K149"/>
    <mergeCell ref="G135:K135"/>
    <mergeCell ref="G136:K136"/>
    <mergeCell ref="G138:K138"/>
    <mergeCell ref="G139:K139"/>
    <mergeCell ref="G140:K140"/>
    <mergeCell ref="G141:K141"/>
    <mergeCell ref="G127:K127"/>
    <mergeCell ref="G129:K129"/>
    <mergeCell ref="G130:K130"/>
    <mergeCell ref="G132:K132"/>
    <mergeCell ref="G133:K133"/>
    <mergeCell ref="G134:K134"/>
    <mergeCell ref="G120:K120"/>
    <mergeCell ref="G121:K121"/>
    <mergeCell ref="G122:K122"/>
    <mergeCell ref="G124:K124"/>
    <mergeCell ref="G125:K125"/>
    <mergeCell ref="G126:K126"/>
    <mergeCell ref="G112:K112"/>
    <mergeCell ref="G113:K113"/>
    <mergeCell ref="G115:K115"/>
    <mergeCell ref="G116:K116"/>
    <mergeCell ref="G117:K117"/>
    <mergeCell ref="G118:K118"/>
    <mergeCell ref="G105:K105"/>
    <mergeCell ref="G106:K106"/>
    <mergeCell ref="G107:K107"/>
    <mergeCell ref="G109:K109"/>
    <mergeCell ref="G110:K110"/>
    <mergeCell ref="G111:K111"/>
    <mergeCell ref="G96:K96"/>
    <mergeCell ref="G100:K100"/>
    <mergeCell ref="G101:K101"/>
    <mergeCell ref="G102:K102"/>
    <mergeCell ref="G103:K103"/>
    <mergeCell ref="G104:K104"/>
    <mergeCell ref="G89:K89"/>
    <mergeCell ref="G90:K90"/>
    <mergeCell ref="G92:K92"/>
    <mergeCell ref="G93:K93"/>
    <mergeCell ref="G94:K94"/>
    <mergeCell ref="G95:K95"/>
    <mergeCell ref="G82:K82"/>
    <mergeCell ref="G83:K83"/>
    <mergeCell ref="G84:K84"/>
    <mergeCell ref="G86:K86"/>
    <mergeCell ref="G87:K87"/>
    <mergeCell ref="G88:K88"/>
    <mergeCell ref="G75:K75"/>
    <mergeCell ref="G76:K76"/>
    <mergeCell ref="G77:K77"/>
    <mergeCell ref="G78:K78"/>
    <mergeCell ref="G80:K80"/>
    <mergeCell ref="G81:K81"/>
    <mergeCell ref="G67:K67"/>
    <mergeCell ref="G69:K69"/>
    <mergeCell ref="G70:K70"/>
    <mergeCell ref="G71:K71"/>
    <mergeCell ref="G72:K72"/>
    <mergeCell ref="G73:K73"/>
    <mergeCell ref="G60:K60"/>
    <mergeCell ref="G61:K61"/>
    <mergeCell ref="G63:K63"/>
    <mergeCell ref="G64:K64"/>
    <mergeCell ref="G65:K65"/>
    <mergeCell ref="G66:K66"/>
    <mergeCell ref="G53:K53"/>
    <mergeCell ref="G54:K54"/>
    <mergeCell ref="G55:K55"/>
    <mergeCell ref="G57:K57"/>
    <mergeCell ref="G58:K58"/>
    <mergeCell ref="G59:K59"/>
    <mergeCell ref="G46:K46"/>
    <mergeCell ref="G47:K47"/>
    <mergeCell ref="G48:K48"/>
    <mergeCell ref="G49:K49"/>
    <mergeCell ref="G51:K51"/>
    <mergeCell ref="G52:K52"/>
    <mergeCell ref="G39:K39"/>
    <mergeCell ref="G40:K40"/>
    <mergeCell ref="G41:K41"/>
    <mergeCell ref="G42:K42"/>
    <mergeCell ref="G43:K43"/>
    <mergeCell ref="G45:K45"/>
    <mergeCell ref="G29:K29"/>
    <mergeCell ref="G30:K30"/>
    <mergeCell ref="G31:K31"/>
    <mergeCell ref="G33:K33"/>
    <mergeCell ref="G34:K34"/>
    <mergeCell ref="G35:K35"/>
    <mergeCell ref="G25:K25"/>
    <mergeCell ref="G26:K26"/>
    <mergeCell ref="G27:K27"/>
    <mergeCell ref="G14:K14"/>
    <mergeCell ref="G16:K16"/>
    <mergeCell ref="G17:K17"/>
    <mergeCell ref="G18:K18"/>
    <mergeCell ref="G19:K19"/>
    <mergeCell ref="G20:K20"/>
    <mergeCell ref="C2:C4"/>
    <mergeCell ref="G7:K7"/>
    <mergeCell ref="G10:K10"/>
    <mergeCell ref="G11:K11"/>
    <mergeCell ref="G12:K12"/>
    <mergeCell ref="G13:K13"/>
    <mergeCell ref="G22:K22"/>
    <mergeCell ref="G23:K23"/>
    <mergeCell ref="G24:K24"/>
  </mergeCells>
  <conditionalFormatting sqref="AC159">
    <cfRule type="cellIs" dxfId="137" priority="67" operator="equal">
      <formula>"Pass"</formula>
    </cfRule>
    <cfRule type="cellIs" dxfId="136" priority="68" operator="equal">
      <formula>"Fail"</formula>
    </cfRule>
  </conditionalFormatting>
  <conditionalFormatting sqref="AC15 AC21 AC28 AC38 AC44 AC50 AC56 AC62 AC68 AC79 AC85 AC91 AC99 AC119 AC128 AC131 AC137 AC153 AC32 AC108 AC165 AC147 AC143 AC123 AC114 AC74">
    <cfRule type="cellIs" dxfId="135" priority="69" operator="equal">
      <formula>"P"</formula>
    </cfRule>
    <cfRule type="cellIs" dxfId="134" priority="70" operator="equal">
      <formula>"F"</formula>
    </cfRule>
  </conditionalFormatting>
  <conditionalFormatting sqref="AC9 AC15 AC21 AC28 AC32 AC50 AC56 AC62 AC68 AC79 AC85 AC91 AC97:AC99 AC108 AC114 AC119 AC123 AC128 AC131 AC137 AC143 AC147 AC153 AC165 AC36:AC38 AC44 AC74">
    <cfRule type="cellIs" dxfId="133" priority="71" operator="equal">
      <formula>"Pass"</formula>
    </cfRule>
    <cfRule type="cellIs" dxfId="132" priority="72" operator="equal">
      <formula>"Fail"</formula>
    </cfRule>
  </conditionalFormatting>
  <conditionalFormatting sqref="AC159">
    <cfRule type="cellIs" dxfId="131" priority="65" operator="equal">
      <formula>"P"</formula>
    </cfRule>
    <cfRule type="cellIs" dxfId="130" priority="66" operator="equal">
      <formula>"F"</formula>
    </cfRule>
  </conditionalFormatting>
  <conditionalFormatting sqref="E9 E97:E98 E36:E37 E175:E177">
    <cfRule type="cellIs" dxfId="129" priority="63" operator="equal">
      <formula>"Pass"</formula>
    </cfRule>
    <cfRule type="cellIs" dxfId="128" priority="64" operator="equal">
      <formula>"Fail"</formula>
    </cfRule>
  </conditionalFormatting>
  <conditionalFormatting sqref="E44">
    <cfRule type="cellIs" dxfId="127" priority="51" operator="equal">
      <formula>"Pass"</formula>
    </cfRule>
    <cfRule type="cellIs" dxfId="126" priority="52" operator="equal">
      <formula>"Fail"</formula>
    </cfRule>
  </conditionalFormatting>
  <conditionalFormatting sqref="E99">
    <cfRule type="cellIs" dxfId="125" priority="33" operator="equal">
      <formula>"Pass"</formula>
    </cfRule>
    <cfRule type="cellIs" dxfId="124" priority="34" operator="equal">
      <formula>"Fail"</formula>
    </cfRule>
  </conditionalFormatting>
  <conditionalFormatting sqref="E15">
    <cfRule type="cellIs" dxfId="123" priority="61" operator="equal">
      <formula>"Pass"</formula>
    </cfRule>
    <cfRule type="cellIs" dxfId="122" priority="62" operator="equal">
      <formula>"Fail"</formula>
    </cfRule>
  </conditionalFormatting>
  <conditionalFormatting sqref="E21">
    <cfRule type="cellIs" dxfId="121" priority="59" operator="equal">
      <formula>"Pass"</formula>
    </cfRule>
    <cfRule type="cellIs" dxfId="120" priority="60" operator="equal">
      <formula>"Fail"</formula>
    </cfRule>
  </conditionalFormatting>
  <conditionalFormatting sqref="E28">
    <cfRule type="cellIs" dxfId="119" priority="57" operator="equal">
      <formula>"Pass"</formula>
    </cfRule>
    <cfRule type="cellIs" dxfId="118" priority="58" operator="equal">
      <formula>"Fail"</formula>
    </cfRule>
  </conditionalFormatting>
  <conditionalFormatting sqref="E32">
    <cfRule type="cellIs" dxfId="117" priority="55" operator="equal">
      <formula>"Pass"</formula>
    </cfRule>
    <cfRule type="cellIs" dxfId="116" priority="56" operator="equal">
      <formula>"Fail"</formula>
    </cfRule>
  </conditionalFormatting>
  <conditionalFormatting sqref="E38">
    <cfRule type="cellIs" dxfId="115" priority="53" operator="equal">
      <formula>"Pass"</formula>
    </cfRule>
    <cfRule type="cellIs" dxfId="114" priority="54" operator="equal">
      <formula>"Fail"</formula>
    </cfRule>
  </conditionalFormatting>
  <conditionalFormatting sqref="E50">
    <cfRule type="cellIs" dxfId="113" priority="49" operator="equal">
      <formula>"Pass"</formula>
    </cfRule>
    <cfRule type="cellIs" dxfId="112" priority="50" operator="equal">
      <formula>"Fail"</formula>
    </cfRule>
  </conditionalFormatting>
  <conditionalFormatting sqref="E56">
    <cfRule type="cellIs" dxfId="111" priority="47" operator="equal">
      <formula>"Pass"</formula>
    </cfRule>
    <cfRule type="cellIs" dxfId="110" priority="48" operator="equal">
      <formula>"Fail"</formula>
    </cfRule>
  </conditionalFormatting>
  <conditionalFormatting sqref="E62">
    <cfRule type="cellIs" dxfId="109" priority="45" operator="equal">
      <formula>"Pass"</formula>
    </cfRule>
    <cfRule type="cellIs" dxfId="108" priority="46" operator="equal">
      <formula>"Fail"</formula>
    </cfRule>
  </conditionalFormatting>
  <conditionalFormatting sqref="E68">
    <cfRule type="cellIs" dxfId="107" priority="43" operator="equal">
      <formula>"Pass"</formula>
    </cfRule>
    <cfRule type="cellIs" dxfId="106" priority="44" operator="equal">
      <formula>"Fail"</formula>
    </cfRule>
  </conditionalFormatting>
  <conditionalFormatting sqref="E74">
    <cfRule type="cellIs" dxfId="105" priority="41" operator="equal">
      <formula>"Pass"</formula>
    </cfRule>
    <cfRule type="cellIs" dxfId="104" priority="42" operator="equal">
      <formula>"Fail"</formula>
    </cfRule>
  </conditionalFormatting>
  <conditionalFormatting sqref="E79">
    <cfRule type="cellIs" dxfId="103" priority="39" operator="equal">
      <formula>"Pass"</formula>
    </cfRule>
    <cfRule type="cellIs" dxfId="102" priority="40" operator="equal">
      <formula>"Fail"</formula>
    </cfRule>
  </conditionalFormatting>
  <conditionalFormatting sqref="E85">
    <cfRule type="cellIs" dxfId="101" priority="37" operator="equal">
      <formula>"Pass"</formula>
    </cfRule>
    <cfRule type="cellIs" dxfId="100" priority="38" operator="equal">
      <formula>"Fail"</formula>
    </cfRule>
  </conditionalFormatting>
  <conditionalFormatting sqref="E91">
    <cfRule type="cellIs" dxfId="99" priority="35" operator="equal">
      <formula>"Pass"</formula>
    </cfRule>
    <cfRule type="cellIs" dxfId="98" priority="36" operator="equal">
      <formula>"Fail"</formula>
    </cfRule>
  </conditionalFormatting>
  <conditionalFormatting sqref="E108">
    <cfRule type="cellIs" dxfId="97" priority="31" operator="equal">
      <formula>"Pass"</formula>
    </cfRule>
    <cfRule type="cellIs" dxfId="96" priority="32" operator="equal">
      <formula>"Fail"</formula>
    </cfRule>
  </conditionalFormatting>
  <conditionalFormatting sqref="E114">
    <cfRule type="cellIs" dxfId="95" priority="29" operator="equal">
      <formula>"Pass"</formula>
    </cfRule>
    <cfRule type="cellIs" dxfId="94" priority="30" operator="equal">
      <formula>"Fail"</formula>
    </cfRule>
  </conditionalFormatting>
  <conditionalFormatting sqref="E119">
    <cfRule type="cellIs" dxfId="93" priority="27" operator="equal">
      <formula>"Pass"</formula>
    </cfRule>
    <cfRule type="cellIs" dxfId="92" priority="28" operator="equal">
      <formula>"Fail"</formula>
    </cfRule>
  </conditionalFormatting>
  <conditionalFormatting sqref="E123">
    <cfRule type="cellIs" dxfId="91" priority="25" operator="equal">
      <formula>"Pass"</formula>
    </cfRule>
    <cfRule type="cellIs" dxfId="90" priority="26" operator="equal">
      <formula>"Fail"</formula>
    </cfRule>
  </conditionalFormatting>
  <conditionalFormatting sqref="E128">
    <cfRule type="cellIs" dxfId="89" priority="23" operator="equal">
      <formula>"Pass"</formula>
    </cfRule>
    <cfRule type="cellIs" dxfId="88" priority="24" operator="equal">
      <formula>"Fail"</formula>
    </cfRule>
  </conditionalFormatting>
  <conditionalFormatting sqref="E131">
    <cfRule type="cellIs" dxfId="87" priority="21" operator="equal">
      <formula>"Pass"</formula>
    </cfRule>
    <cfRule type="cellIs" dxfId="86" priority="22" operator="equal">
      <formula>"Fail"</formula>
    </cfRule>
  </conditionalFormatting>
  <conditionalFormatting sqref="E137">
    <cfRule type="cellIs" dxfId="85" priority="19" operator="equal">
      <formula>"Pass"</formula>
    </cfRule>
    <cfRule type="cellIs" dxfId="84" priority="20" operator="equal">
      <formula>"Fail"</formula>
    </cfRule>
  </conditionalFormatting>
  <conditionalFormatting sqref="E143">
    <cfRule type="cellIs" dxfId="83" priority="17" operator="equal">
      <formula>"Pass"</formula>
    </cfRule>
    <cfRule type="cellIs" dxfId="82" priority="18" operator="equal">
      <formula>"Fail"</formula>
    </cfRule>
  </conditionalFormatting>
  <conditionalFormatting sqref="E147">
    <cfRule type="cellIs" dxfId="81" priority="15" operator="equal">
      <formula>"Pass"</formula>
    </cfRule>
    <cfRule type="cellIs" dxfId="80" priority="16" operator="equal">
      <formula>"Fail"</formula>
    </cfRule>
  </conditionalFormatting>
  <conditionalFormatting sqref="E153">
    <cfRule type="cellIs" dxfId="79" priority="13" operator="equal">
      <formula>"Pass"</formula>
    </cfRule>
    <cfRule type="cellIs" dxfId="78" priority="14" operator="equal">
      <formula>"Fail"</formula>
    </cfRule>
  </conditionalFormatting>
  <conditionalFormatting sqref="E159">
    <cfRule type="cellIs" dxfId="77" priority="11" operator="equal">
      <formula>"Pass"</formula>
    </cfRule>
    <cfRule type="cellIs" dxfId="76" priority="12" operator="equal">
      <formula>"Fail"</formula>
    </cfRule>
  </conditionalFormatting>
  <conditionalFormatting sqref="E165">
    <cfRule type="cellIs" dxfId="75" priority="9" operator="equal">
      <formula>"Pass"</formula>
    </cfRule>
    <cfRule type="cellIs" dxfId="74" priority="10" operator="equal">
      <formula>"Fail"</formula>
    </cfRule>
  </conditionalFormatting>
  <conditionalFormatting sqref="E181">
    <cfRule type="cellIs" dxfId="73" priority="7" operator="equal">
      <formula>"Fail"</formula>
    </cfRule>
    <cfRule type="cellIs" dxfId="72" priority="8" operator="equal">
      <formula>"Pass"</formula>
    </cfRule>
  </conditionalFormatting>
  <conditionalFormatting sqref="AC170">
    <cfRule type="cellIs" dxfId="71" priority="3" operator="equal">
      <formula>"P"</formula>
    </cfRule>
    <cfRule type="cellIs" dxfId="70" priority="4" operator="equal">
      <formula>"F"</formula>
    </cfRule>
  </conditionalFormatting>
  <conditionalFormatting sqref="AC170">
    <cfRule type="cellIs" dxfId="69" priority="5" operator="equal">
      <formula>"Pass"</formula>
    </cfRule>
    <cfRule type="cellIs" dxfId="68" priority="6" operator="equal">
      <formula>"Fail"</formula>
    </cfRule>
  </conditionalFormatting>
  <conditionalFormatting sqref="E170">
    <cfRule type="cellIs" dxfId="67" priority="1" operator="equal">
      <formula>"Pass"</formula>
    </cfRule>
    <cfRule type="cellIs" dxfId="66" priority="2" operator="equal">
      <formula>"Fail"</formula>
    </cfRule>
  </conditionalFormatting>
  <dataValidations count="2">
    <dataValidation allowBlank="1" showInputMessage="1" showErrorMessage="1" sqref="Z2:Z5 H2:H5 J2:J5 L2:L5 AC2:AD5 E1:F1 E6:F6" xr:uid="{B460E33D-AEB3-40D9-9AEC-8CDAC68520ED}"/>
    <dataValidation type="whole" allowBlank="1" showInputMessage="1" showErrorMessage="1" sqref="E22:E27 E166:E169 E45:E49 E10:E14 E132:E136 E16:E20 E29:E31 E33:E37 E39:E43 E69:E73 E144:E146 E129:E130 E124:E127 E100:E107 E75:E78 E51:E55 E148:E152 E57:E61 E63:E67 E80:E84 E115:E118 E120:E122 E154:E158 E138:E142 E160:E164 E86:E90 E92:E98 E109:E113 E171:E174" xr:uid="{C4AC3F21-126C-4434-9FB0-80C81F7B2149}">
      <formula1>1</formula1>
      <formula2>5</formula2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CCE7E2-DEB9-42D4-A2A4-60A9A38C46E8}">
  <dimension ref="B1:AT171"/>
  <sheetViews>
    <sheetView topLeftCell="A103" workbookViewId="0">
      <selection activeCell="G173" sqref="G173"/>
    </sheetView>
  </sheetViews>
  <sheetFormatPr defaultColWidth="11" defaultRowHeight="12.75"/>
  <cols>
    <col min="1" max="1" width="2.42578125" style="45" customWidth="1"/>
    <col min="2" max="2" width="6.42578125" style="46" customWidth="1"/>
    <col min="3" max="3" width="44.42578125" style="45" customWidth="1"/>
    <col min="4" max="4" width="1" style="45" customWidth="1"/>
    <col min="5" max="5" width="7" style="45" customWidth="1"/>
    <col min="6" max="6" width="1" style="45" customWidth="1"/>
    <col min="7" max="7" width="14.42578125" style="45" customWidth="1"/>
    <col min="8" max="8" width="1" style="45" customWidth="1"/>
    <col min="9" max="11" width="16.140625" style="45" customWidth="1"/>
    <col min="12" max="26" width="15.42578125" style="45" customWidth="1"/>
    <col min="27" max="30" width="10.42578125" style="45" hidden="1" customWidth="1"/>
    <col min="31" max="35" width="0" style="45" hidden="1" customWidth="1"/>
    <col min="36" max="16384" width="11" style="45"/>
  </cols>
  <sheetData>
    <row r="1" spans="2:46" ht="12.95" customHeight="1">
      <c r="F1" s="56"/>
      <c r="I1" s="46"/>
    </row>
    <row r="2" spans="2:46" ht="17.100000000000001" customHeight="1">
      <c r="C2" s="157" t="s">
        <v>361</v>
      </c>
      <c r="D2" s="117"/>
      <c r="E2" s="117"/>
      <c r="F2" s="108"/>
      <c r="G2" s="80" t="s">
        <v>80</v>
      </c>
      <c r="H2" s="81"/>
      <c r="I2" s="81"/>
      <c r="J2" s="81"/>
      <c r="K2" s="81"/>
      <c r="L2" s="81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  <c r="Y2" s="82"/>
      <c r="Z2" s="82"/>
      <c r="AA2" s="82"/>
      <c r="AB2" s="82"/>
      <c r="AC2" s="82"/>
      <c r="AD2" s="82"/>
      <c r="AE2" s="82"/>
      <c r="AF2" s="82"/>
      <c r="AG2" s="82"/>
      <c r="AH2" s="82"/>
      <c r="AI2" s="82"/>
      <c r="AJ2" s="82"/>
      <c r="AK2" s="82"/>
      <c r="AL2" s="82"/>
      <c r="AM2" s="53"/>
      <c r="AN2" s="53"/>
      <c r="AO2" s="53"/>
      <c r="AP2" s="53"/>
      <c r="AQ2" s="53"/>
      <c r="AR2" s="53"/>
      <c r="AS2" s="53"/>
      <c r="AT2" s="53"/>
    </row>
    <row r="3" spans="2:46" ht="14.1" customHeight="1">
      <c r="C3" s="158"/>
      <c r="D3" s="118"/>
      <c r="E3" s="118"/>
      <c r="F3" s="108"/>
      <c r="G3" s="83" t="s">
        <v>362</v>
      </c>
      <c r="H3" s="86"/>
      <c r="I3" s="86"/>
      <c r="J3" s="86"/>
      <c r="K3" s="86"/>
      <c r="L3" s="86"/>
      <c r="M3" s="87"/>
      <c r="N3" s="87"/>
      <c r="O3" s="87"/>
      <c r="P3" s="87"/>
      <c r="Q3" s="87"/>
      <c r="R3" s="87"/>
      <c r="S3" s="87"/>
      <c r="T3" s="87"/>
      <c r="U3" s="87"/>
      <c r="V3" s="87"/>
      <c r="W3" s="87"/>
      <c r="X3" s="87"/>
      <c r="Y3" s="87"/>
      <c r="Z3" s="87"/>
      <c r="AA3" s="87"/>
      <c r="AB3" s="87"/>
      <c r="AC3" s="87"/>
      <c r="AD3" s="87"/>
      <c r="AE3" s="87"/>
      <c r="AF3" s="87"/>
      <c r="AG3" s="87"/>
      <c r="AH3" s="87"/>
      <c r="AI3" s="87"/>
      <c r="AJ3" s="87"/>
      <c r="AK3" s="87"/>
      <c r="AL3" s="87"/>
      <c r="AM3" s="53"/>
      <c r="AN3" s="53"/>
      <c r="AO3" s="53"/>
      <c r="AP3" s="53"/>
      <c r="AQ3" s="53"/>
      <c r="AR3" s="53"/>
      <c r="AS3" s="53"/>
      <c r="AT3" s="53"/>
    </row>
    <row r="4" spans="2:46" ht="14.1" customHeight="1">
      <c r="C4" s="158"/>
      <c r="D4" s="118"/>
      <c r="E4" s="118"/>
      <c r="F4" s="108"/>
      <c r="G4" s="88" t="s">
        <v>363</v>
      </c>
      <c r="H4" s="86"/>
      <c r="I4" s="86"/>
      <c r="J4" s="86"/>
      <c r="K4" s="86"/>
      <c r="L4" s="86"/>
      <c r="M4" s="87"/>
      <c r="N4" s="87"/>
      <c r="O4" s="87"/>
      <c r="P4" s="87"/>
      <c r="Q4" s="87"/>
      <c r="R4" s="87"/>
      <c r="S4" s="87"/>
      <c r="T4" s="87"/>
      <c r="U4" s="87"/>
      <c r="V4" s="87"/>
      <c r="W4" s="87"/>
      <c r="X4" s="87"/>
      <c r="Y4" s="87"/>
      <c r="Z4" s="87"/>
      <c r="AA4" s="87"/>
      <c r="AB4" s="87"/>
      <c r="AC4" s="87"/>
      <c r="AD4" s="87"/>
      <c r="AE4" s="87"/>
      <c r="AF4" s="87"/>
      <c r="AG4" s="87"/>
      <c r="AH4" s="87"/>
      <c r="AI4" s="87"/>
      <c r="AJ4" s="87"/>
      <c r="AK4" s="87"/>
      <c r="AL4" s="87"/>
      <c r="AM4" s="53"/>
      <c r="AN4" s="53"/>
      <c r="AO4" s="53"/>
      <c r="AP4" s="53"/>
      <c r="AQ4" s="53"/>
      <c r="AR4" s="53"/>
      <c r="AS4" s="53"/>
      <c r="AT4" s="53"/>
    </row>
    <row r="5" spans="2:46" ht="20.100000000000001" customHeight="1">
      <c r="F5" s="92"/>
      <c r="G5" s="89" t="s">
        <v>263</v>
      </c>
      <c r="H5" s="89"/>
      <c r="I5" s="89"/>
      <c r="J5" s="89"/>
      <c r="K5" s="89"/>
      <c r="L5" s="89"/>
      <c r="M5" s="90"/>
      <c r="N5" s="90"/>
      <c r="O5" s="90"/>
      <c r="P5" s="90"/>
      <c r="Q5" s="90"/>
      <c r="R5" s="90"/>
      <c r="S5" s="90"/>
      <c r="T5" s="90"/>
      <c r="U5" s="90"/>
      <c r="V5" s="90"/>
      <c r="W5" s="90"/>
      <c r="X5" s="90"/>
      <c r="Y5" s="90"/>
      <c r="Z5" s="90"/>
      <c r="AA5" s="90"/>
      <c r="AB5" s="90"/>
      <c r="AC5" s="90"/>
      <c r="AD5" s="90"/>
      <c r="AE5" s="90"/>
      <c r="AF5" s="90"/>
      <c r="AG5" s="90"/>
      <c r="AH5" s="90"/>
      <c r="AI5" s="90"/>
      <c r="AJ5" s="90"/>
      <c r="AK5" s="90"/>
      <c r="AL5" s="90"/>
      <c r="AM5" s="53"/>
      <c r="AN5" s="53"/>
      <c r="AO5" s="53"/>
      <c r="AP5" s="53"/>
      <c r="AQ5" s="91"/>
      <c r="AR5" s="91"/>
      <c r="AS5" s="91"/>
      <c r="AT5" s="92"/>
    </row>
    <row r="6" spans="2:46" s="10" customFormat="1" ht="9.9499999999999993" customHeight="1">
      <c r="B6" s="47"/>
      <c r="C6" s="48"/>
      <c r="D6" s="49"/>
      <c r="F6" s="102"/>
      <c r="G6" s="50"/>
      <c r="I6" s="51"/>
      <c r="J6" s="50"/>
      <c r="K6" s="52"/>
      <c r="L6" s="93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  <c r="AB6" s="53"/>
      <c r="AC6" s="94"/>
      <c r="AD6" s="94"/>
      <c r="AE6" s="94"/>
      <c r="AF6" s="49"/>
    </row>
    <row r="7" spans="2:46" s="10" customFormat="1" ht="29.1" customHeight="1">
      <c r="B7" s="47"/>
      <c r="D7" s="49"/>
      <c r="E7" s="54" t="s">
        <v>84</v>
      </c>
      <c r="G7" s="148" t="s">
        <v>85</v>
      </c>
      <c r="H7" s="149"/>
      <c r="I7" s="149"/>
      <c r="J7" s="149"/>
      <c r="K7" s="150"/>
      <c r="L7" s="50"/>
      <c r="M7" s="50"/>
      <c r="N7" s="50"/>
      <c r="O7" s="50"/>
      <c r="P7" s="50"/>
      <c r="Q7" s="50"/>
      <c r="R7" s="50"/>
      <c r="S7" s="50"/>
      <c r="T7" s="50"/>
      <c r="U7" s="50"/>
      <c r="V7" s="50"/>
      <c r="W7" s="50"/>
      <c r="X7" s="50"/>
      <c r="Y7" s="50"/>
      <c r="Z7" s="50"/>
    </row>
    <row r="8" spans="2:46" ht="18" customHeight="1">
      <c r="C8" s="55" t="s">
        <v>13</v>
      </c>
      <c r="D8" s="56"/>
      <c r="E8" s="56"/>
      <c r="F8" s="56"/>
      <c r="AA8" s="55"/>
      <c r="AB8" s="55"/>
      <c r="AC8" s="55"/>
    </row>
    <row r="9" spans="2:46" ht="20.100000000000001" customHeight="1">
      <c r="B9" s="57" t="s">
        <v>364</v>
      </c>
      <c r="C9" s="58" t="s">
        <v>86</v>
      </c>
      <c r="D9" s="59"/>
      <c r="E9" s="60" t="str">
        <f>AC9</f>
        <v/>
      </c>
      <c r="F9" s="59"/>
      <c r="G9" s="62"/>
      <c r="H9" s="62"/>
      <c r="I9" s="62"/>
      <c r="J9" s="62"/>
      <c r="K9" s="62"/>
      <c r="L9" s="62"/>
      <c r="M9" s="62"/>
      <c r="N9" s="62"/>
      <c r="O9" s="62"/>
      <c r="P9" s="62"/>
      <c r="Q9" s="62"/>
      <c r="R9" s="62"/>
      <c r="S9" s="62"/>
      <c r="T9" s="62"/>
      <c r="U9" s="62"/>
      <c r="V9" s="62"/>
      <c r="W9" s="62"/>
      <c r="X9" s="62"/>
      <c r="Y9" s="62"/>
      <c r="Z9" s="62"/>
      <c r="AA9" s="96">
        <v>5</v>
      </c>
      <c r="AB9" s="96">
        <f>ROUNDUP(AA9/2,0)</f>
        <v>3</v>
      </c>
      <c r="AC9" s="60" t="str">
        <f>IF(COUNTBLANK(AC10:AC14)=$AA9,"",IF(COUNTIF(AC10:AC14,"&gt;=2")&gt;=AB9,"Pass","Fail"))</f>
        <v/>
      </c>
      <c r="AD9" s="45" t="s">
        <v>251</v>
      </c>
    </row>
    <row r="10" spans="2:46" ht="15">
      <c r="B10" s="63" t="str">
        <f>".1"</f>
        <v>.1</v>
      </c>
      <c r="C10" s="64" t="s">
        <v>87</v>
      </c>
      <c r="D10" s="103"/>
      <c r="E10" s="104"/>
      <c r="F10" s="59"/>
      <c r="G10" s="144"/>
      <c r="H10" s="145"/>
      <c r="I10" s="145"/>
      <c r="J10" s="145"/>
      <c r="K10" s="146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  <c r="AA10" s="96"/>
      <c r="AB10" s="96"/>
      <c r="AC10" s="105" t="str">
        <f>IF(E10="","",E10)</f>
        <v/>
      </c>
    </row>
    <row r="11" spans="2:46" ht="24">
      <c r="B11" s="63" t="str">
        <f>".2"</f>
        <v>.2</v>
      </c>
      <c r="C11" s="64" t="s">
        <v>88</v>
      </c>
      <c r="D11" s="103"/>
      <c r="E11" s="104"/>
      <c r="F11" s="59"/>
      <c r="G11" s="144"/>
      <c r="H11" s="145"/>
      <c r="I11" s="145"/>
      <c r="J11" s="145"/>
      <c r="K11" s="146"/>
      <c r="L11" s="62"/>
      <c r="M11" s="62"/>
      <c r="N11" s="62"/>
      <c r="O11" s="62"/>
      <c r="P11" s="62"/>
      <c r="Q11" s="62"/>
      <c r="R11" s="62"/>
      <c r="S11" s="62"/>
      <c r="T11" s="62"/>
      <c r="U11" s="62"/>
      <c r="V11" s="62"/>
      <c r="W11" s="62"/>
      <c r="X11" s="62"/>
      <c r="Y11" s="62"/>
      <c r="Z11" s="62"/>
      <c r="AA11" s="96"/>
      <c r="AB11" s="96"/>
      <c r="AC11" s="105" t="str">
        <f t="shared" ref="AC11:AC34" si="0">IF(E11="","",E11)</f>
        <v/>
      </c>
    </row>
    <row r="12" spans="2:46" ht="24">
      <c r="B12" s="63" t="str">
        <f>".3"</f>
        <v>.3</v>
      </c>
      <c r="C12" s="64" t="s">
        <v>89</v>
      </c>
      <c r="D12" s="103"/>
      <c r="E12" s="104"/>
      <c r="F12" s="59"/>
      <c r="G12" s="144"/>
      <c r="H12" s="145"/>
      <c r="I12" s="145"/>
      <c r="J12" s="145"/>
      <c r="K12" s="146"/>
      <c r="L12" s="62"/>
      <c r="M12" s="62"/>
      <c r="N12" s="62"/>
      <c r="O12" s="62"/>
      <c r="P12" s="62"/>
      <c r="Q12" s="62"/>
      <c r="R12" s="62"/>
      <c r="S12" s="62"/>
      <c r="T12" s="62"/>
      <c r="U12" s="62"/>
      <c r="V12" s="62"/>
      <c r="W12" s="62"/>
      <c r="X12" s="62"/>
      <c r="Y12" s="62"/>
      <c r="Z12" s="62"/>
      <c r="AA12" s="96"/>
      <c r="AB12" s="96"/>
      <c r="AC12" s="105" t="str">
        <f t="shared" si="0"/>
        <v/>
      </c>
    </row>
    <row r="13" spans="2:46" ht="15">
      <c r="B13" s="63" t="str">
        <f>".4"</f>
        <v>.4</v>
      </c>
      <c r="C13" s="64" t="s">
        <v>90</v>
      </c>
      <c r="D13" s="103"/>
      <c r="E13" s="104"/>
      <c r="F13" s="59"/>
      <c r="G13" s="144"/>
      <c r="H13" s="145"/>
      <c r="I13" s="145"/>
      <c r="J13" s="145"/>
      <c r="K13" s="146"/>
      <c r="L13" s="62"/>
      <c r="M13" s="62"/>
      <c r="N13" s="62"/>
      <c r="O13" s="62"/>
      <c r="P13" s="62"/>
      <c r="Q13" s="62"/>
      <c r="R13" s="62"/>
      <c r="S13" s="62"/>
      <c r="T13" s="62"/>
      <c r="U13" s="62"/>
      <c r="V13" s="62"/>
      <c r="W13" s="62"/>
      <c r="X13" s="62"/>
      <c r="Y13" s="62"/>
      <c r="Z13" s="62"/>
      <c r="AA13" s="96"/>
      <c r="AB13" s="96"/>
      <c r="AC13" s="105" t="str">
        <f t="shared" si="0"/>
        <v/>
      </c>
    </row>
    <row r="14" spans="2:46" ht="24">
      <c r="B14" s="63" t="str">
        <f>".5"</f>
        <v>.5</v>
      </c>
      <c r="C14" s="64" t="s">
        <v>91</v>
      </c>
      <c r="D14" s="103"/>
      <c r="E14" s="104"/>
      <c r="F14" s="59"/>
      <c r="G14" s="144"/>
      <c r="H14" s="145"/>
      <c r="I14" s="145"/>
      <c r="J14" s="145"/>
      <c r="K14" s="146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96"/>
      <c r="AB14" s="96"/>
      <c r="AC14" s="105" t="str">
        <f t="shared" si="0"/>
        <v/>
      </c>
    </row>
    <row r="15" spans="2:46" ht="20.100000000000001" customHeight="1">
      <c r="B15" s="57" t="s">
        <v>365</v>
      </c>
      <c r="C15" s="58" t="s">
        <v>92</v>
      </c>
      <c r="D15" s="59"/>
      <c r="E15" s="60" t="str">
        <f>AC15</f>
        <v/>
      </c>
      <c r="F15" s="59"/>
      <c r="G15" s="106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62"/>
      <c r="Z15" s="99"/>
      <c r="AA15" s="96">
        <v>4</v>
      </c>
      <c r="AB15" s="96">
        <f>ROUNDUP(AA15/2,0)</f>
        <v>2</v>
      </c>
      <c r="AC15" s="60" t="str">
        <f>IF(COUNTBLANK(AC16:AC19)=$AA15,"",IF(COUNTIF(AC16:AC19,"&gt;=2")&gt;=AB15,"Pass","Fail"))</f>
        <v/>
      </c>
    </row>
    <row r="16" spans="2:46" ht="24">
      <c r="B16" s="63" t="str">
        <f>".1"</f>
        <v>.1</v>
      </c>
      <c r="C16" s="64" t="s">
        <v>366</v>
      </c>
      <c r="D16" s="103"/>
      <c r="E16" s="104"/>
      <c r="F16" s="59"/>
      <c r="G16" s="144"/>
      <c r="H16" s="145"/>
      <c r="I16" s="145"/>
      <c r="J16" s="145"/>
      <c r="K16" s="146"/>
      <c r="L16" s="62"/>
      <c r="M16" s="62"/>
      <c r="N16" s="62"/>
      <c r="O16" s="62"/>
      <c r="P16" s="62"/>
      <c r="Q16" s="62"/>
      <c r="R16" s="62"/>
      <c r="S16" s="62"/>
      <c r="T16" s="62"/>
      <c r="U16" s="62"/>
      <c r="V16" s="62"/>
      <c r="W16" s="62"/>
      <c r="X16" s="62"/>
      <c r="Y16" s="62"/>
      <c r="Z16" s="62"/>
      <c r="AA16" s="96"/>
      <c r="AB16" s="96"/>
      <c r="AC16" s="105" t="str">
        <f t="shared" si="0"/>
        <v/>
      </c>
    </row>
    <row r="17" spans="2:29" ht="36">
      <c r="B17" s="63" t="str">
        <f>".2"</f>
        <v>.2</v>
      </c>
      <c r="C17" s="64" t="s">
        <v>367</v>
      </c>
      <c r="D17" s="103"/>
      <c r="E17" s="104"/>
      <c r="F17" s="59"/>
      <c r="G17" s="144"/>
      <c r="H17" s="145"/>
      <c r="I17" s="145"/>
      <c r="J17" s="145"/>
      <c r="K17" s="146"/>
      <c r="L17" s="62"/>
      <c r="M17" s="62"/>
      <c r="N17" s="62"/>
      <c r="O17" s="62"/>
      <c r="P17" s="62"/>
      <c r="Q17" s="62"/>
      <c r="R17" s="62"/>
      <c r="S17" s="62"/>
      <c r="T17" s="62"/>
      <c r="U17" s="62"/>
      <c r="V17" s="62"/>
      <c r="W17" s="62"/>
      <c r="X17" s="62"/>
      <c r="Y17" s="62"/>
      <c r="Z17" s="62"/>
      <c r="AA17" s="96"/>
      <c r="AB17" s="96"/>
      <c r="AC17" s="105" t="str">
        <f t="shared" si="0"/>
        <v/>
      </c>
    </row>
    <row r="18" spans="2:29" ht="24">
      <c r="B18" s="63" t="str">
        <f>".3"</f>
        <v>.3</v>
      </c>
      <c r="C18" s="64" t="s">
        <v>368</v>
      </c>
      <c r="D18" s="103"/>
      <c r="E18" s="104"/>
      <c r="F18" s="59"/>
      <c r="G18" s="144"/>
      <c r="H18" s="145"/>
      <c r="I18" s="145"/>
      <c r="J18" s="145"/>
      <c r="K18" s="146"/>
      <c r="L18" s="62"/>
      <c r="M18" s="62"/>
      <c r="N18" s="62"/>
      <c r="O18" s="62"/>
      <c r="P18" s="62"/>
      <c r="Q18" s="62"/>
      <c r="R18" s="62"/>
      <c r="S18" s="62"/>
      <c r="T18" s="62"/>
      <c r="U18" s="62"/>
      <c r="V18" s="62"/>
      <c r="W18" s="62"/>
      <c r="X18" s="62"/>
      <c r="Y18" s="62"/>
      <c r="Z18" s="62"/>
      <c r="AA18" s="96"/>
      <c r="AB18" s="96"/>
      <c r="AC18" s="105" t="str">
        <f t="shared" si="0"/>
        <v/>
      </c>
    </row>
    <row r="19" spans="2:29" ht="24">
      <c r="B19" s="63" t="str">
        <f>".4"</f>
        <v>.4</v>
      </c>
      <c r="C19" s="64" t="s">
        <v>369</v>
      </c>
      <c r="D19" s="103"/>
      <c r="E19" s="104"/>
      <c r="F19" s="59"/>
      <c r="G19" s="144"/>
      <c r="H19" s="145"/>
      <c r="I19" s="145"/>
      <c r="J19" s="145"/>
      <c r="K19" s="146"/>
      <c r="L19" s="62"/>
      <c r="M19" s="62"/>
      <c r="N19" s="62"/>
      <c r="O19" s="62"/>
      <c r="P19" s="62"/>
      <c r="Q19" s="62"/>
      <c r="R19" s="62"/>
      <c r="S19" s="62"/>
      <c r="T19" s="62"/>
      <c r="U19" s="62"/>
      <c r="V19" s="62"/>
      <c r="W19" s="62"/>
      <c r="X19" s="62"/>
      <c r="Y19" s="62"/>
      <c r="Z19" s="62"/>
      <c r="AA19" s="96"/>
      <c r="AB19" s="96"/>
      <c r="AC19" s="105" t="str">
        <f t="shared" si="0"/>
        <v/>
      </c>
    </row>
    <row r="20" spans="2:29" ht="20.100000000000001" customHeight="1">
      <c r="B20" s="57" t="s">
        <v>370</v>
      </c>
      <c r="C20" s="58" t="s">
        <v>98</v>
      </c>
      <c r="D20" s="59"/>
      <c r="E20" s="60" t="str">
        <f>AC20</f>
        <v/>
      </c>
      <c r="F20" s="59"/>
      <c r="G20" s="107"/>
      <c r="H20" s="62"/>
      <c r="I20" s="62"/>
      <c r="J20" s="62"/>
      <c r="K20" s="62"/>
      <c r="L20" s="62"/>
      <c r="M20" s="62"/>
      <c r="N20" s="62"/>
      <c r="O20" s="62"/>
      <c r="P20" s="62"/>
      <c r="Q20" s="62"/>
      <c r="R20" s="62"/>
      <c r="S20" s="62"/>
      <c r="T20" s="62"/>
      <c r="U20" s="62"/>
      <c r="V20" s="62"/>
      <c r="W20" s="62"/>
      <c r="X20" s="62"/>
      <c r="Y20" s="62"/>
      <c r="Z20" s="62"/>
      <c r="AA20" s="96">
        <v>6</v>
      </c>
      <c r="AB20" s="96">
        <f>ROUNDUP(AA20/2,0)</f>
        <v>3</v>
      </c>
      <c r="AC20" s="60" t="str">
        <f>IF(COUNTBLANK(AC21:AC26)=$AA20,"",IF(COUNTIF(AC21:AC26,"&gt;=2")&gt;=AB20,"Pass","Fail"))</f>
        <v/>
      </c>
    </row>
    <row r="21" spans="2:29" ht="24">
      <c r="B21" s="63" t="str">
        <f>".1"</f>
        <v>.1</v>
      </c>
      <c r="C21" s="64" t="s">
        <v>371</v>
      </c>
      <c r="D21" s="103"/>
      <c r="E21" s="104"/>
      <c r="F21" s="59"/>
      <c r="G21" s="144"/>
      <c r="H21" s="145"/>
      <c r="I21" s="145"/>
      <c r="J21" s="145"/>
      <c r="K21" s="146"/>
      <c r="L21" s="62"/>
      <c r="M21" s="62"/>
      <c r="N21" s="62"/>
      <c r="O21" s="62"/>
      <c r="P21" s="62"/>
      <c r="Q21" s="62"/>
      <c r="R21" s="62"/>
      <c r="S21" s="62"/>
      <c r="T21" s="62"/>
      <c r="U21" s="62"/>
      <c r="V21" s="62"/>
      <c r="W21" s="62"/>
      <c r="X21" s="62"/>
      <c r="Y21" s="62"/>
      <c r="Z21" s="62"/>
      <c r="AA21" s="96"/>
      <c r="AB21" s="96"/>
      <c r="AC21" s="105" t="str">
        <f t="shared" si="0"/>
        <v/>
      </c>
    </row>
    <row r="22" spans="2:29" ht="36">
      <c r="B22" s="63" t="str">
        <f>".2"</f>
        <v>.2</v>
      </c>
      <c r="C22" s="64" t="s">
        <v>372</v>
      </c>
      <c r="D22" s="103"/>
      <c r="E22" s="104"/>
      <c r="F22" s="59"/>
      <c r="G22" s="144"/>
      <c r="H22" s="145"/>
      <c r="I22" s="145"/>
      <c r="J22" s="145"/>
      <c r="K22" s="146"/>
      <c r="L22" s="62"/>
      <c r="M22" s="62"/>
      <c r="N22" s="62"/>
      <c r="O22" s="62"/>
      <c r="P22" s="62"/>
      <c r="Q22" s="62"/>
      <c r="R22" s="62"/>
      <c r="S22" s="62"/>
      <c r="T22" s="62"/>
      <c r="U22" s="62"/>
      <c r="V22" s="62"/>
      <c r="W22" s="62"/>
      <c r="X22" s="62"/>
      <c r="Y22" s="62"/>
      <c r="Z22" s="62"/>
      <c r="AA22" s="96"/>
      <c r="AB22" s="96"/>
      <c r="AC22" s="105" t="str">
        <f t="shared" si="0"/>
        <v/>
      </c>
    </row>
    <row r="23" spans="2:29" ht="36">
      <c r="B23" s="63" t="str">
        <f>".3"</f>
        <v>.3</v>
      </c>
      <c r="C23" s="64" t="s">
        <v>373</v>
      </c>
      <c r="D23" s="103"/>
      <c r="E23" s="104"/>
      <c r="F23" s="59"/>
      <c r="G23" s="144"/>
      <c r="H23" s="145"/>
      <c r="I23" s="145"/>
      <c r="J23" s="145"/>
      <c r="K23" s="146"/>
      <c r="L23" s="62"/>
      <c r="M23" s="62"/>
      <c r="N23" s="62"/>
      <c r="O23" s="62"/>
      <c r="P23" s="62"/>
      <c r="Q23" s="62"/>
      <c r="R23" s="62"/>
      <c r="S23" s="62"/>
      <c r="T23" s="62"/>
      <c r="U23" s="62"/>
      <c r="V23" s="62"/>
      <c r="W23" s="62"/>
      <c r="X23" s="62"/>
      <c r="Y23" s="62"/>
      <c r="Z23" s="62"/>
      <c r="AA23" s="96"/>
      <c r="AB23" s="96"/>
      <c r="AC23" s="105" t="str">
        <f t="shared" si="0"/>
        <v/>
      </c>
    </row>
    <row r="24" spans="2:29" ht="24">
      <c r="B24" s="63" t="str">
        <f>".4"</f>
        <v>.4</v>
      </c>
      <c r="C24" s="64" t="s">
        <v>374</v>
      </c>
      <c r="D24" s="103"/>
      <c r="E24" s="104"/>
      <c r="F24" s="59"/>
      <c r="G24" s="144"/>
      <c r="H24" s="145"/>
      <c r="I24" s="145"/>
      <c r="J24" s="145"/>
      <c r="K24" s="146"/>
      <c r="L24" s="62"/>
      <c r="M24" s="62"/>
      <c r="N24" s="62"/>
      <c r="O24" s="62"/>
      <c r="P24" s="62"/>
      <c r="Q24" s="62"/>
      <c r="R24" s="62"/>
      <c r="S24" s="62"/>
      <c r="T24" s="62"/>
      <c r="U24" s="62"/>
      <c r="V24" s="62"/>
      <c r="W24" s="62"/>
      <c r="X24" s="62"/>
      <c r="Y24" s="62"/>
      <c r="Z24" s="62"/>
      <c r="AA24" s="96"/>
      <c r="AB24" s="96"/>
      <c r="AC24" s="105" t="str">
        <f t="shared" si="0"/>
        <v/>
      </c>
    </row>
    <row r="25" spans="2:29" ht="24">
      <c r="B25" s="63" t="str">
        <f>".5"</f>
        <v>.5</v>
      </c>
      <c r="C25" s="64" t="s">
        <v>375</v>
      </c>
      <c r="D25" s="103"/>
      <c r="E25" s="104"/>
      <c r="F25" s="59"/>
      <c r="G25" s="144"/>
      <c r="H25" s="145"/>
      <c r="I25" s="145"/>
      <c r="J25" s="145"/>
      <c r="K25" s="146"/>
      <c r="L25" s="62"/>
      <c r="M25" s="62"/>
      <c r="N25" s="62"/>
      <c r="O25" s="62"/>
      <c r="P25" s="62"/>
      <c r="Q25" s="62"/>
      <c r="R25" s="62"/>
      <c r="S25" s="62"/>
      <c r="T25" s="62"/>
      <c r="U25" s="62"/>
      <c r="V25" s="62"/>
      <c r="W25" s="62"/>
      <c r="X25" s="62"/>
      <c r="Y25" s="62"/>
      <c r="Z25" s="62"/>
      <c r="AA25" s="96"/>
      <c r="AB25" s="96"/>
      <c r="AC25" s="105" t="str">
        <f t="shared" si="0"/>
        <v/>
      </c>
    </row>
    <row r="26" spans="2:29" ht="24">
      <c r="B26" s="63" t="str">
        <f>".6"</f>
        <v>.6</v>
      </c>
      <c r="C26" s="64" t="s">
        <v>376</v>
      </c>
      <c r="D26" s="103"/>
      <c r="E26" s="104"/>
      <c r="F26" s="59"/>
      <c r="G26" s="144"/>
      <c r="H26" s="145"/>
      <c r="I26" s="145"/>
      <c r="J26" s="145"/>
      <c r="K26" s="146"/>
      <c r="L26" s="62"/>
      <c r="M26" s="62"/>
      <c r="N26" s="62"/>
      <c r="O26" s="62"/>
      <c r="P26" s="62"/>
      <c r="Q26" s="62"/>
      <c r="R26" s="62"/>
      <c r="S26" s="62"/>
      <c r="T26" s="62"/>
      <c r="U26" s="62"/>
      <c r="V26" s="62"/>
      <c r="W26" s="62"/>
      <c r="X26" s="62"/>
      <c r="Y26" s="62"/>
      <c r="Z26" s="62"/>
      <c r="AA26" s="96"/>
      <c r="AB26" s="96"/>
      <c r="AC26" s="105" t="str">
        <f t="shared" si="0"/>
        <v/>
      </c>
    </row>
    <row r="27" spans="2:29" ht="20.100000000000001" customHeight="1">
      <c r="B27" s="57" t="s">
        <v>377</v>
      </c>
      <c r="C27" s="58" t="s">
        <v>105</v>
      </c>
      <c r="D27" s="59"/>
      <c r="E27" s="60" t="str">
        <f>AC27</f>
        <v/>
      </c>
      <c r="F27" s="59"/>
      <c r="G27" s="107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62"/>
      <c r="W27" s="62"/>
      <c r="X27" s="62"/>
      <c r="Y27" s="62"/>
      <c r="Z27" s="62"/>
      <c r="AA27" s="96">
        <v>3</v>
      </c>
      <c r="AB27" s="96">
        <f>ROUNDUP(AA27/2,0)</f>
        <v>2</v>
      </c>
      <c r="AC27" s="60" t="str">
        <f>IF(COUNTBLANK(AC28:AC30)=$AA27,"",IF(COUNTIF(AC28:AC30,"&gt;=2")&gt;=AB27,"Pass","Fail"))</f>
        <v/>
      </c>
    </row>
    <row r="28" spans="2:29" ht="36">
      <c r="B28" s="63" t="str">
        <f>".1"</f>
        <v>.1</v>
      </c>
      <c r="C28" s="64" t="s">
        <v>378</v>
      </c>
      <c r="D28" s="103"/>
      <c r="E28" s="104"/>
      <c r="F28" s="59"/>
      <c r="G28" s="144"/>
      <c r="H28" s="145"/>
      <c r="I28" s="145"/>
      <c r="J28" s="145"/>
      <c r="K28" s="146"/>
      <c r="L28" s="62"/>
      <c r="M28" s="62"/>
      <c r="N28" s="62"/>
      <c r="O28" s="62"/>
      <c r="P28" s="62"/>
      <c r="Q28" s="62"/>
      <c r="R28" s="62"/>
      <c r="S28" s="62"/>
      <c r="T28" s="62"/>
      <c r="U28" s="62"/>
      <c r="V28" s="62"/>
      <c r="W28" s="62"/>
      <c r="X28" s="62"/>
      <c r="Y28" s="62"/>
      <c r="Z28" s="62"/>
      <c r="AA28" s="96"/>
      <c r="AB28" s="96"/>
      <c r="AC28" s="105" t="str">
        <f t="shared" si="0"/>
        <v/>
      </c>
    </row>
    <row r="29" spans="2:29" ht="24">
      <c r="B29" s="63" t="str">
        <f>".2"</f>
        <v>.2</v>
      </c>
      <c r="C29" s="64" t="s">
        <v>379</v>
      </c>
      <c r="D29" s="103"/>
      <c r="E29" s="104"/>
      <c r="F29" s="59"/>
      <c r="G29" s="144"/>
      <c r="H29" s="145"/>
      <c r="I29" s="145"/>
      <c r="J29" s="145"/>
      <c r="K29" s="146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2"/>
      <c r="W29" s="62"/>
      <c r="X29" s="62"/>
      <c r="Y29" s="62"/>
      <c r="Z29" s="62"/>
      <c r="AA29" s="96"/>
      <c r="AB29" s="96"/>
      <c r="AC29" s="105" t="str">
        <f t="shared" si="0"/>
        <v/>
      </c>
    </row>
    <row r="30" spans="2:29" ht="24">
      <c r="B30" s="63" t="str">
        <f>".3"</f>
        <v>.3</v>
      </c>
      <c r="C30" s="64" t="s">
        <v>380</v>
      </c>
      <c r="D30" s="103"/>
      <c r="E30" s="104"/>
      <c r="F30" s="59"/>
      <c r="G30" s="144"/>
      <c r="H30" s="145"/>
      <c r="I30" s="145"/>
      <c r="J30" s="145"/>
      <c r="K30" s="146"/>
      <c r="L30" s="62"/>
      <c r="M30" s="62"/>
      <c r="N30" s="62"/>
      <c r="O30" s="62"/>
      <c r="P30" s="62"/>
      <c r="Q30" s="62"/>
      <c r="R30" s="62"/>
      <c r="S30" s="62"/>
      <c r="T30" s="62"/>
      <c r="U30" s="62"/>
      <c r="V30" s="62"/>
      <c r="W30" s="62"/>
      <c r="X30" s="62"/>
      <c r="Y30" s="62"/>
      <c r="Z30" s="62"/>
      <c r="AA30" s="96"/>
      <c r="AB30" s="96"/>
      <c r="AC30" s="105" t="str">
        <f t="shared" si="0"/>
        <v/>
      </c>
    </row>
    <row r="31" spans="2:29" ht="20.100000000000001" customHeight="1">
      <c r="B31" s="57" t="s">
        <v>381</v>
      </c>
      <c r="C31" s="58" t="s">
        <v>109</v>
      </c>
      <c r="D31" s="59"/>
      <c r="E31" s="60" t="str">
        <f>AC31</f>
        <v/>
      </c>
      <c r="F31" s="59"/>
      <c r="G31" s="107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62"/>
      <c r="T31" s="62"/>
      <c r="U31" s="62"/>
      <c r="V31" s="62"/>
      <c r="W31" s="62"/>
      <c r="X31" s="62"/>
      <c r="Y31" s="62"/>
      <c r="Z31" s="62"/>
      <c r="AA31" s="96">
        <v>3</v>
      </c>
      <c r="AB31" s="96">
        <f>ROUNDUP(AA31/2,0)</f>
        <v>2</v>
      </c>
      <c r="AC31" s="60" t="str">
        <f>IF(COUNTBLANK(AC32:AC34)=$AA31,"",IF(COUNTIF(AC32:AC34,"&gt;=2")&gt;=AB31,"Pass","Fail"))</f>
        <v/>
      </c>
    </row>
    <row r="32" spans="2:29" ht="24">
      <c r="B32" s="63" t="str">
        <f>".1"</f>
        <v>.1</v>
      </c>
      <c r="C32" s="64" t="s">
        <v>382</v>
      </c>
      <c r="D32" s="103"/>
      <c r="E32" s="104"/>
      <c r="F32" s="59"/>
      <c r="G32" s="144"/>
      <c r="H32" s="145"/>
      <c r="I32" s="145"/>
      <c r="J32" s="145"/>
      <c r="K32" s="146"/>
      <c r="L32" s="62"/>
      <c r="M32" s="62"/>
      <c r="N32" s="62"/>
      <c r="O32" s="62"/>
      <c r="P32" s="62"/>
      <c r="Q32" s="62"/>
      <c r="R32" s="62"/>
      <c r="S32" s="62"/>
      <c r="T32" s="62"/>
      <c r="U32" s="62"/>
      <c r="V32" s="62"/>
      <c r="W32" s="62"/>
      <c r="X32" s="62"/>
      <c r="Y32" s="62"/>
      <c r="Z32" s="62"/>
      <c r="AA32" s="96"/>
      <c r="AB32" s="96"/>
      <c r="AC32" s="105" t="str">
        <f t="shared" si="0"/>
        <v/>
      </c>
    </row>
    <row r="33" spans="2:29" ht="24">
      <c r="B33" s="63" t="str">
        <f>".2"</f>
        <v>.2</v>
      </c>
      <c r="C33" s="64" t="s">
        <v>383</v>
      </c>
      <c r="D33" s="103"/>
      <c r="E33" s="104"/>
      <c r="F33" s="59"/>
      <c r="G33" s="144"/>
      <c r="H33" s="145"/>
      <c r="I33" s="145"/>
      <c r="J33" s="145"/>
      <c r="K33" s="146"/>
      <c r="L33" s="62"/>
      <c r="M33" s="62"/>
      <c r="N33" s="62"/>
      <c r="O33" s="62"/>
      <c r="P33" s="62"/>
      <c r="Q33" s="62"/>
      <c r="R33" s="62"/>
      <c r="S33" s="62"/>
      <c r="T33" s="62"/>
      <c r="U33" s="62"/>
      <c r="V33" s="62"/>
      <c r="W33" s="62"/>
      <c r="X33" s="62"/>
      <c r="Y33" s="62"/>
      <c r="Z33" s="62"/>
      <c r="AA33" s="96"/>
      <c r="AB33" s="96"/>
      <c r="AC33" s="105" t="str">
        <f t="shared" si="0"/>
        <v/>
      </c>
    </row>
    <row r="34" spans="2:29" ht="24">
      <c r="B34" s="63" t="str">
        <f>".3"</f>
        <v>.3</v>
      </c>
      <c r="C34" s="64" t="s">
        <v>384</v>
      </c>
      <c r="D34" s="103"/>
      <c r="E34" s="104"/>
      <c r="F34" s="59"/>
      <c r="G34" s="144"/>
      <c r="H34" s="145"/>
      <c r="I34" s="145"/>
      <c r="J34" s="145"/>
      <c r="K34" s="146"/>
      <c r="L34" s="62"/>
      <c r="M34" s="62"/>
      <c r="N34" s="62"/>
      <c r="O34" s="62"/>
      <c r="P34" s="62"/>
      <c r="Q34" s="62"/>
      <c r="R34" s="62"/>
      <c r="S34" s="62"/>
      <c r="T34" s="62"/>
      <c r="U34" s="62"/>
      <c r="V34" s="62"/>
      <c r="W34" s="62"/>
      <c r="X34" s="62"/>
      <c r="Y34" s="62"/>
      <c r="Z34" s="62"/>
      <c r="AA34" s="96"/>
      <c r="AB34" s="96"/>
      <c r="AC34" s="105" t="str">
        <f t="shared" si="0"/>
        <v/>
      </c>
    </row>
    <row r="35" spans="2:29" ht="30" customHeight="1">
      <c r="C35" s="67"/>
      <c r="D35" s="56"/>
      <c r="E35" s="68"/>
      <c r="F35" s="5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6"/>
      <c r="U35" s="46"/>
      <c r="V35" s="46"/>
      <c r="W35" s="46"/>
      <c r="X35" s="46"/>
      <c r="Y35" s="46"/>
      <c r="Z35" s="46"/>
      <c r="AA35" s="56"/>
      <c r="AB35" s="56"/>
      <c r="AC35" s="56"/>
    </row>
    <row r="36" spans="2:29" ht="30" customHeight="1">
      <c r="C36" s="69" t="s">
        <v>21</v>
      </c>
      <c r="D36" s="56"/>
      <c r="E36" s="70"/>
      <c r="F36" s="5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6"/>
      <c r="V36" s="46"/>
      <c r="W36" s="46"/>
      <c r="X36" s="46"/>
      <c r="Y36" s="46"/>
      <c r="Z36" s="46"/>
      <c r="AA36" s="55"/>
      <c r="AB36" s="55"/>
      <c r="AC36" s="56"/>
    </row>
    <row r="37" spans="2:29" ht="20.100000000000001" customHeight="1">
      <c r="B37" s="57" t="s">
        <v>385</v>
      </c>
      <c r="C37" s="58" t="s">
        <v>113</v>
      </c>
      <c r="D37" s="59"/>
      <c r="E37" s="60" t="str">
        <f>AC37</f>
        <v/>
      </c>
      <c r="F37" s="59"/>
      <c r="G37" s="106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2"/>
      <c r="W37" s="62"/>
      <c r="X37" s="62"/>
      <c r="Y37" s="62"/>
      <c r="Z37" s="62"/>
      <c r="AA37" s="96">
        <v>5</v>
      </c>
      <c r="AB37" s="96">
        <f>ROUNDUP(AA37/2,0)</f>
        <v>3</v>
      </c>
      <c r="AC37" s="60" t="str">
        <f>IF(COUNTBLANK(AC38:AC42)=$AA37,"",IF(COUNTIF(AC38:AC42,"&gt;=2")&gt;=AB37,"Pass","Fail"))</f>
        <v/>
      </c>
    </row>
    <row r="38" spans="2:29" ht="24">
      <c r="B38" s="63" t="str">
        <f>".1"</f>
        <v>.1</v>
      </c>
      <c r="C38" s="64" t="s">
        <v>114</v>
      </c>
      <c r="D38" s="103"/>
      <c r="E38" s="104"/>
      <c r="F38" s="59"/>
      <c r="G38" s="144"/>
      <c r="H38" s="145"/>
      <c r="I38" s="145"/>
      <c r="J38" s="145"/>
      <c r="K38" s="146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2"/>
      <c r="W38" s="62"/>
      <c r="X38" s="62"/>
      <c r="Y38" s="62"/>
      <c r="Z38" s="62"/>
      <c r="AA38" s="96"/>
      <c r="AB38" s="96"/>
      <c r="AC38" s="105" t="str">
        <f t="shared" ref="AC38:AC42" si="1">IF(E38="","",E38)</f>
        <v/>
      </c>
    </row>
    <row r="39" spans="2:29" ht="24">
      <c r="B39" s="63" t="str">
        <f>".2"</f>
        <v>.2</v>
      </c>
      <c r="C39" s="64" t="s">
        <v>115</v>
      </c>
      <c r="D39" s="103"/>
      <c r="E39" s="104"/>
      <c r="F39" s="59"/>
      <c r="G39" s="144"/>
      <c r="H39" s="145"/>
      <c r="I39" s="145"/>
      <c r="J39" s="145"/>
      <c r="K39" s="146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2"/>
      <c r="W39" s="62"/>
      <c r="X39" s="62"/>
      <c r="Y39" s="62"/>
      <c r="Z39" s="62"/>
      <c r="AA39" s="96"/>
      <c r="AB39" s="96"/>
      <c r="AC39" s="105" t="str">
        <f t="shared" si="1"/>
        <v/>
      </c>
    </row>
    <row r="40" spans="2:29" ht="24">
      <c r="B40" s="63" t="str">
        <f>".3"</f>
        <v>.3</v>
      </c>
      <c r="C40" s="64" t="s">
        <v>116</v>
      </c>
      <c r="D40" s="103"/>
      <c r="E40" s="104"/>
      <c r="F40" s="59"/>
      <c r="G40" s="144"/>
      <c r="H40" s="145"/>
      <c r="I40" s="145"/>
      <c r="J40" s="145"/>
      <c r="K40" s="146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2"/>
      <c r="W40" s="62"/>
      <c r="X40" s="62"/>
      <c r="Y40" s="62"/>
      <c r="Z40" s="62"/>
      <c r="AA40" s="96"/>
      <c r="AB40" s="96"/>
      <c r="AC40" s="105" t="str">
        <f t="shared" si="1"/>
        <v/>
      </c>
    </row>
    <row r="41" spans="2:29" ht="24">
      <c r="B41" s="63" t="str">
        <f>".4"</f>
        <v>.4</v>
      </c>
      <c r="C41" s="64" t="s">
        <v>117</v>
      </c>
      <c r="D41" s="103"/>
      <c r="E41" s="104"/>
      <c r="F41" s="59"/>
      <c r="G41" s="144"/>
      <c r="H41" s="145"/>
      <c r="I41" s="145"/>
      <c r="J41" s="145"/>
      <c r="K41" s="146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2"/>
      <c r="W41" s="62"/>
      <c r="X41" s="62"/>
      <c r="Y41" s="62"/>
      <c r="Z41" s="62"/>
      <c r="AA41" s="96"/>
      <c r="AB41" s="96"/>
      <c r="AC41" s="105" t="str">
        <f t="shared" si="1"/>
        <v/>
      </c>
    </row>
    <row r="42" spans="2:29" ht="24">
      <c r="B42" s="63" t="str">
        <f>".5"</f>
        <v>.5</v>
      </c>
      <c r="C42" s="64" t="s">
        <v>118</v>
      </c>
      <c r="D42" s="103"/>
      <c r="E42" s="104"/>
      <c r="F42" s="59"/>
      <c r="G42" s="144"/>
      <c r="H42" s="145"/>
      <c r="I42" s="145"/>
      <c r="J42" s="145"/>
      <c r="K42" s="146"/>
      <c r="L42" s="62"/>
      <c r="M42" s="62"/>
      <c r="N42" s="62"/>
      <c r="O42" s="62"/>
      <c r="P42" s="62"/>
      <c r="Q42" s="62"/>
      <c r="R42" s="62"/>
      <c r="S42" s="62"/>
      <c r="T42" s="62"/>
      <c r="U42" s="62"/>
      <c r="V42" s="62"/>
      <c r="W42" s="62"/>
      <c r="X42" s="62"/>
      <c r="Y42" s="62"/>
      <c r="Z42" s="62"/>
      <c r="AA42" s="96"/>
      <c r="AB42" s="96"/>
      <c r="AC42" s="105" t="str">
        <f t="shared" si="1"/>
        <v/>
      </c>
    </row>
    <row r="43" spans="2:29" ht="20.100000000000001" customHeight="1">
      <c r="B43" s="57" t="s">
        <v>386</v>
      </c>
      <c r="C43" s="58" t="s">
        <v>119</v>
      </c>
      <c r="D43" s="71" t="str">
        <f>IF(COUNTBLANK(D44:D48)=$AA43,"",IF((COUNTIF(D44:D48,"&gt;=4")/$AA43*100)&gt;=50,"Pass","Fail"))</f>
        <v/>
      </c>
      <c r="E43" s="60" t="str">
        <f>AC43</f>
        <v/>
      </c>
      <c r="F43" s="59"/>
      <c r="G43" s="107"/>
      <c r="H43" s="62"/>
      <c r="I43" s="62"/>
      <c r="J43" s="62"/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2"/>
      <c r="W43" s="62"/>
      <c r="X43" s="62"/>
      <c r="Y43" s="62"/>
      <c r="Z43" s="62"/>
      <c r="AA43" s="96">
        <v>5</v>
      </c>
      <c r="AB43" s="96">
        <f>ROUNDUP(AA43/2,0)</f>
        <v>3</v>
      </c>
      <c r="AC43" s="60" t="str">
        <f>IF(COUNTBLANK(AC44:AC48)=$AA43,"",IF(COUNTIF(AC44:AC48,"&gt;=2")&gt;=AB43,"Pass","Fail"))</f>
        <v/>
      </c>
    </row>
    <row r="44" spans="2:29" ht="24">
      <c r="B44" s="63" t="str">
        <f>".1"</f>
        <v>.1</v>
      </c>
      <c r="C44" s="64" t="s">
        <v>120</v>
      </c>
      <c r="D44" s="103"/>
      <c r="E44" s="104"/>
      <c r="F44" s="59"/>
      <c r="G44" s="144"/>
      <c r="H44" s="145"/>
      <c r="I44" s="145"/>
      <c r="J44" s="145"/>
      <c r="K44" s="146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2"/>
      <c r="W44" s="62"/>
      <c r="X44" s="62"/>
      <c r="Y44" s="62"/>
      <c r="Z44" s="62"/>
      <c r="AA44" s="96"/>
      <c r="AB44" s="96"/>
      <c r="AC44" s="105" t="str">
        <f t="shared" ref="AC44:AC48" si="2">IF(E44="","",E44)</f>
        <v/>
      </c>
    </row>
    <row r="45" spans="2:29" ht="15">
      <c r="B45" s="63" t="str">
        <f>".2"</f>
        <v>.2</v>
      </c>
      <c r="C45" s="64" t="s">
        <v>121</v>
      </c>
      <c r="D45" s="103"/>
      <c r="E45" s="104"/>
      <c r="F45" s="59"/>
      <c r="G45" s="144"/>
      <c r="H45" s="145"/>
      <c r="I45" s="145"/>
      <c r="J45" s="145"/>
      <c r="K45" s="146"/>
      <c r="L45" s="62"/>
      <c r="M45" s="62"/>
      <c r="N45" s="62"/>
      <c r="O45" s="62"/>
      <c r="P45" s="62"/>
      <c r="Q45" s="62"/>
      <c r="R45" s="62"/>
      <c r="S45" s="62"/>
      <c r="T45" s="62"/>
      <c r="U45" s="62"/>
      <c r="V45" s="62"/>
      <c r="W45" s="62"/>
      <c r="X45" s="62"/>
      <c r="Y45" s="62"/>
      <c r="Z45" s="62"/>
      <c r="AA45" s="96"/>
      <c r="AB45" s="96"/>
      <c r="AC45" s="105" t="str">
        <f t="shared" si="2"/>
        <v/>
      </c>
    </row>
    <row r="46" spans="2:29" ht="24">
      <c r="B46" s="63" t="str">
        <f>".3"</f>
        <v>.3</v>
      </c>
      <c r="C46" s="64" t="s">
        <v>122</v>
      </c>
      <c r="D46" s="103"/>
      <c r="E46" s="104"/>
      <c r="F46" s="59"/>
      <c r="G46" s="144"/>
      <c r="H46" s="145"/>
      <c r="I46" s="145"/>
      <c r="J46" s="145"/>
      <c r="K46" s="146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2"/>
      <c r="W46" s="62"/>
      <c r="X46" s="62"/>
      <c r="Y46" s="62"/>
      <c r="Z46" s="62"/>
      <c r="AA46" s="96"/>
      <c r="AB46" s="96"/>
      <c r="AC46" s="105" t="str">
        <f t="shared" si="2"/>
        <v/>
      </c>
    </row>
    <row r="47" spans="2:29" ht="24">
      <c r="B47" s="63" t="str">
        <f>".4"</f>
        <v>.4</v>
      </c>
      <c r="C47" s="64" t="s">
        <v>123</v>
      </c>
      <c r="D47" s="103"/>
      <c r="E47" s="104"/>
      <c r="F47" s="59"/>
      <c r="G47" s="144"/>
      <c r="H47" s="145"/>
      <c r="I47" s="145"/>
      <c r="J47" s="145"/>
      <c r="K47" s="146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2"/>
      <c r="W47" s="62"/>
      <c r="X47" s="62"/>
      <c r="Y47" s="62"/>
      <c r="Z47" s="62"/>
      <c r="AA47" s="96"/>
      <c r="AB47" s="96"/>
      <c r="AC47" s="105" t="str">
        <f t="shared" si="2"/>
        <v/>
      </c>
    </row>
    <row r="48" spans="2:29" ht="24">
      <c r="B48" s="63" t="str">
        <f>".5"</f>
        <v>.5</v>
      </c>
      <c r="C48" s="64" t="s">
        <v>124</v>
      </c>
      <c r="D48" s="103"/>
      <c r="E48" s="104"/>
      <c r="F48" s="59"/>
      <c r="G48" s="144"/>
      <c r="H48" s="145"/>
      <c r="I48" s="145"/>
      <c r="J48" s="145"/>
      <c r="K48" s="146"/>
      <c r="L48" s="62"/>
      <c r="M48" s="62"/>
      <c r="N48" s="62"/>
      <c r="O48" s="62"/>
      <c r="P48" s="62"/>
      <c r="Q48" s="62"/>
      <c r="R48" s="62"/>
      <c r="S48" s="62"/>
      <c r="T48" s="62"/>
      <c r="U48" s="62"/>
      <c r="V48" s="62"/>
      <c r="W48" s="62"/>
      <c r="X48" s="62"/>
      <c r="Y48" s="62"/>
      <c r="Z48" s="62"/>
      <c r="AA48" s="96"/>
      <c r="AB48" s="96"/>
      <c r="AC48" s="105" t="str">
        <f t="shared" si="2"/>
        <v/>
      </c>
    </row>
    <row r="49" spans="2:29" ht="20.100000000000001" customHeight="1">
      <c r="B49" s="57" t="s">
        <v>387</v>
      </c>
      <c r="C49" s="58" t="s">
        <v>125</v>
      </c>
      <c r="D49" s="59"/>
      <c r="E49" s="60" t="str">
        <f>AC49</f>
        <v/>
      </c>
      <c r="F49" s="59"/>
      <c r="G49" s="106"/>
      <c r="H49" s="62"/>
      <c r="I49" s="62"/>
      <c r="J49" s="62"/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2"/>
      <c r="W49" s="62"/>
      <c r="X49" s="62"/>
      <c r="Y49" s="62"/>
      <c r="Z49" s="99"/>
      <c r="AA49" s="96">
        <v>5</v>
      </c>
      <c r="AB49" s="96">
        <f>ROUNDUP(AA49/2,0)</f>
        <v>3</v>
      </c>
      <c r="AC49" s="60" t="str">
        <f>IF(COUNTBLANK(AC50:AC54)=$AA49,"",IF(COUNTIF(AC50:AC54,"&gt;=2")&gt;=AB49,"Pass","Fail"))</f>
        <v/>
      </c>
    </row>
    <row r="50" spans="2:29" ht="24">
      <c r="B50" s="63" t="str">
        <f>".1"</f>
        <v>.1</v>
      </c>
      <c r="C50" s="64" t="s">
        <v>126</v>
      </c>
      <c r="D50" s="103"/>
      <c r="E50" s="104"/>
      <c r="F50" s="59"/>
      <c r="G50" s="144"/>
      <c r="H50" s="145"/>
      <c r="I50" s="145"/>
      <c r="J50" s="145"/>
      <c r="K50" s="146"/>
      <c r="L50" s="62"/>
      <c r="M50" s="62"/>
      <c r="N50" s="62"/>
      <c r="O50" s="62"/>
      <c r="P50" s="62"/>
      <c r="Q50" s="62"/>
      <c r="R50" s="62"/>
      <c r="S50" s="62"/>
      <c r="T50" s="62"/>
      <c r="U50" s="62"/>
      <c r="V50" s="62"/>
      <c r="W50" s="62"/>
      <c r="X50" s="62"/>
      <c r="Y50" s="62"/>
      <c r="Z50" s="62"/>
      <c r="AA50" s="96"/>
      <c r="AB50" s="96"/>
      <c r="AC50" s="105" t="str">
        <f t="shared" ref="AC50:AC54" si="3">IF(E50="","",E50)</f>
        <v/>
      </c>
    </row>
    <row r="51" spans="2:29" ht="15">
      <c r="B51" s="63" t="str">
        <f>".2"</f>
        <v>.2</v>
      </c>
      <c r="C51" s="64" t="s">
        <v>127</v>
      </c>
      <c r="D51" s="103"/>
      <c r="E51" s="104"/>
      <c r="F51" s="59"/>
      <c r="G51" s="144"/>
      <c r="H51" s="145"/>
      <c r="I51" s="145"/>
      <c r="J51" s="145"/>
      <c r="K51" s="146"/>
      <c r="L51" s="62"/>
      <c r="M51" s="62"/>
      <c r="N51" s="62"/>
      <c r="O51" s="62"/>
      <c r="P51" s="62"/>
      <c r="Q51" s="62"/>
      <c r="R51" s="62"/>
      <c r="S51" s="62"/>
      <c r="T51" s="62"/>
      <c r="U51" s="62"/>
      <c r="V51" s="62"/>
      <c r="W51" s="62"/>
      <c r="X51" s="62"/>
      <c r="Y51" s="62"/>
      <c r="Z51" s="62"/>
      <c r="AA51" s="96"/>
      <c r="AB51" s="96"/>
      <c r="AC51" s="105" t="str">
        <f t="shared" si="3"/>
        <v/>
      </c>
    </row>
    <row r="52" spans="2:29" ht="36">
      <c r="B52" s="63" t="str">
        <f>".3"</f>
        <v>.3</v>
      </c>
      <c r="C52" s="64" t="s">
        <v>128</v>
      </c>
      <c r="D52" s="103"/>
      <c r="E52" s="104"/>
      <c r="F52" s="59"/>
      <c r="G52" s="144"/>
      <c r="H52" s="145"/>
      <c r="I52" s="145"/>
      <c r="J52" s="145"/>
      <c r="K52" s="146"/>
      <c r="L52" s="62"/>
      <c r="M52" s="62"/>
      <c r="N52" s="62"/>
      <c r="O52" s="62"/>
      <c r="P52" s="62"/>
      <c r="Q52" s="62"/>
      <c r="R52" s="62"/>
      <c r="S52" s="62"/>
      <c r="T52" s="62"/>
      <c r="U52" s="62"/>
      <c r="V52" s="62"/>
      <c r="W52" s="62"/>
      <c r="X52" s="62"/>
      <c r="Y52" s="62"/>
      <c r="Z52" s="62"/>
      <c r="AA52" s="96"/>
      <c r="AB52" s="96"/>
      <c r="AC52" s="105" t="str">
        <f t="shared" si="3"/>
        <v/>
      </c>
    </row>
    <row r="53" spans="2:29" ht="15">
      <c r="B53" s="63" t="str">
        <f>".4"</f>
        <v>.4</v>
      </c>
      <c r="C53" s="64" t="s">
        <v>129</v>
      </c>
      <c r="D53" s="103"/>
      <c r="E53" s="104"/>
      <c r="F53" s="59"/>
      <c r="G53" s="144"/>
      <c r="H53" s="145"/>
      <c r="I53" s="145"/>
      <c r="J53" s="145"/>
      <c r="K53" s="146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2"/>
      <c r="W53" s="62"/>
      <c r="X53" s="62"/>
      <c r="Y53" s="62"/>
      <c r="Z53" s="62"/>
      <c r="AA53" s="96"/>
      <c r="AB53" s="96"/>
      <c r="AC53" s="105" t="str">
        <f t="shared" si="3"/>
        <v/>
      </c>
    </row>
    <row r="54" spans="2:29" ht="24">
      <c r="B54" s="63" t="str">
        <f>".5"</f>
        <v>.5</v>
      </c>
      <c r="C54" s="64" t="s">
        <v>130</v>
      </c>
      <c r="D54" s="103"/>
      <c r="E54" s="104"/>
      <c r="F54" s="59"/>
      <c r="G54" s="144"/>
      <c r="H54" s="145"/>
      <c r="I54" s="145"/>
      <c r="J54" s="145"/>
      <c r="K54" s="146"/>
      <c r="L54" s="62"/>
      <c r="M54" s="62"/>
      <c r="N54" s="62"/>
      <c r="O54" s="62"/>
      <c r="P54" s="62"/>
      <c r="Q54" s="62"/>
      <c r="R54" s="62"/>
      <c r="S54" s="62"/>
      <c r="T54" s="62"/>
      <c r="U54" s="62"/>
      <c r="V54" s="62"/>
      <c r="W54" s="62"/>
      <c r="X54" s="62"/>
      <c r="Y54" s="62"/>
      <c r="Z54" s="62"/>
      <c r="AA54" s="96"/>
      <c r="AB54" s="96"/>
      <c r="AC54" s="105" t="str">
        <f t="shared" si="3"/>
        <v/>
      </c>
    </row>
    <row r="55" spans="2:29" ht="20.100000000000001" customHeight="1">
      <c r="B55" s="57" t="s">
        <v>388</v>
      </c>
      <c r="C55" s="58" t="s">
        <v>131</v>
      </c>
      <c r="D55" s="59"/>
      <c r="E55" s="60" t="str">
        <f>AC55</f>
        <v/>
      </c>
      <c r="F55" s="59"/>
      <c r="G55" s="106"/>
      <c r="H55" s="62"/>
      <c r="I55" s="62"/>
      <c r="J55" s="62"/>
      <c r="K55" s="62"/>
      <c r="L55" s="62"/>
      <c r="M55" s="62"/>
      <c r="N55" s="62"/>
      <c r="O55" s="62"/>
      <c r="P55" s="62"/>
      <c r="Q55" s="62"/>
      <c r="R55" s="62"/>
      <c r="S55" s="62"/>
      <c r="T55" s="62"/>
      <c r="U55" s="62"/>
      <c r="V55" s="62"/>
      <c r="W55" s="62"/>
      <c r="X55" s="62"/>
      <c r="Y55" s="62"/>
      <c r="Z55" s="99"/>
      <c r="AA55" s="96">
        <v>5</v>
      </c>
      <c r="AB55" s="96">
        <f>ROUNDUP(AA55/2,0)</f>
        <v>3</v>
      </c>
      <c r="AC55" s="60" t="str">
        <f>IF(COUNTBLANK(AC56:AC60)=$AA55,"",IF(COUNTIF(AC56:AC60,"&gt;=2")&gt;=AB55,"Pass","Fail"))</f>
        <v/>
      </c>
    </row>
    <row r="56" spans="2:29" ht="24">
      <c r="B56" s="63" t="str">
        <f>".1"</f>
        <v>.1</v>
      </c>
      <c r="C56" s="64" t="s">
        <v>132</v>
      </c>
      <c r="D56" s="103"/>
      <c r="E56" s="104"/>
      <c r="F56" s="59"/>
      <c r="G56" s="144"/>
      <c r="H56" s="145"/>
      <c r="I56" s="145"/>
      <c r="J56" s="145"/>
      <c r="K56" s="146"/>
      <c r="L56" s="62"/>
      <c r="M56" s="62"/>
      <c r="N56" s="62"/>
      <c r="O56" s="62"/>
      <c r="P56" s="62"/>
      <c r="Q56" s="62"/>
      <c r="R56" s="62"/>
      <c r="S56" s="62"/>
      <c r="T56" s="62"/>
      <c r="U56" s="62"/>
      <c r="V56" s="62"/>
      <c r="W56" s="62"/>
      <c r="X56" s="62"/>
      <c r="Y56" s="62"/>
      <c r="Z56" s="62"/>
      <c r="AA56" s="96"/>
      <c r="AB56" s="96"/>
      <c r="AC56" s="105" t="str">
        <f t="shared" ref="AC56:AC60" si="4">IF(E56="","",E56)</f>
        <v/>
      </c>
    </row>
    <row r="57" spans="2:29" ht="15">
      <c r="B57" s="63" t="str">
        <f>".2"</f>
        <v>.2</v>
      </c>
      <c r="C57" s="64" t="s">
        <v>133</v>
      </c>
      <c r="D57" s="103"/>
      <c r="E57" s="104"/>
      <c r="F57" s="59"/>
      <c r="G57" s="144"/>
      <c r="H57" s="145"/>
      <c r="I57" s="145"/>
      <c r="J57" s="145"/>
      <c r="K57" s="146"/>
      <c r="L57" s="62"/>
      <c r="M57" s="62"/>
      <c r="N57" s="62"/>
      <c r="O57" s="62"/>
      <c r="P57" s="62"/>
      <c r="Q57" s="62"/>
      <c r="R57" s="62"/>
      <c r="S57" s="62"/>
      <c r="T57" s="62"/>
      <c r="U57" s="62"/>
      <c r="V57" s="62"/>
      <c r="W57" s="62"/>
      <c r="X57" s="62"/>
      <c r="Y57" s="62"/>
      <c r="Z57" s="62"/>
      <c r="AA57" s="96"/>
      <c r="AB57" s="96"/>
      <c r="AC57" s="105" t="str">
        <f t="shared" si="4"/>
        <v/>
      </c>
    </row>
    <row r="58" spans="2:29" ht="24">
      <c r="B58" s="63" t="str">
        <f>".3"</f>
        <v>.3</v>
      </c>
      <c r="C58" s="64" t="s">
        <v>134</v>
      </c>
      <c r="D58" s="103"/>
      <c r="E58" s="104"/>
      <c r="F58" s="59"/>
      <c r="G58" s="144"/>
      <c r="H58" s="145"/>
      <c r="I58" s="145"/>
      <c r="J58" s="145"/>
      <c r="K58" s="146"/>
      <c r="L58" s="62"/>
      <c r="M58" s="62"/>
      <c r="N58" s="62"/>
      <c r="O58" s="62"/>
      <c r="P58" s="62"/>
      <c r="Q58" s="62"/>
      <c r="R58" s="62"/>
      <c r="S58" s="62"/>
      <c r="T58" s="62"/>
      <c r="U58" s="62"/>
      <c r="V58" s="62"/>
      <c r="W58" s="62"/>
      <c r="X58" s="62"/>
      <c r="Y58" s="62"/>
      <c r="Z58" s="62"/>
      <c r="AA58" s="96"/>
      <c r="AB58" s="96"/>
      <c r="AC58" s="105" t="str">
        <f t="shared" si="4"/>
        <v/>
      </c>
    </row>
    <row r="59" spans="2:29" ht="24">
      <c r="B59" s="63" t="str">
        <f>".4"</f>
        <v>.4</v>
      </c>
      <c r="C59" s="64" t="s">
        <v>135</v>
      </c>
      <c r="D59" s="103"/>
      <c r="E59" s="104"/>
      <c r="F59" s="59"/>
      <c r="G59" s="144"/>
      <c r="H59" s="145"/>
      <c r="I59" s="145"/>
      <c r="J59" s="145"/>
      <c r="K59" s="146"/>
      <c r="L59" s="62"/>
      <c r="M59" s="62"/>
      <c r="N59" s="62"/>
      <c r="O59" s="62"/>
      <c r="P59" s="62"/>
      <c r="Q59" s="62"/>
      <c r="R59" s="62"/>
      <c r="S59" s="62"/>
      <c r="T59" s="62"/>
      <c r="U59" s="62"/>
      <c r="V59" s="62"/>
      <c r="W59" s="62"/>
      <c r="X59" s="62"/>
      <c r="Y59" s="62"/>
      <c r="Z59" s="62"/>
      <c r="AA59" s="96"/>
      <c r="AB59" s="96"/>
      <c r="AC59" s="105" t="str">
        <f t="shared" si="4"/>
        <v/>
      </c>
    </row>
    <row r="60" spans="2:29" ht="24">
      <c r="B60" s="63" t="str">
        <f>".5"</f>
        <v>.5</v>
      </c>
      <c r="C60" s="64" t="s">
        <v>136</v>
      </c>
      <c r="D60" s="103"/>
      <c r="E60" s="104"/>
      <c r="F60" s="59"/>
      <c r="G60" s="144"/>
      <c r="H60" s="145"/>
      <c r="I60" s="145"/>
      <c r="J60" s="145"/>
      <c r="K60" s="146"/>
      <c r="L60" s="62"/>
      <c r="M60" s="62"/>
      <c r="N60" s="62"/>
      <c r="O60" s="62"/>
      <c r="P60" s="62"/>
      <c r="Q60" s="62"/>
      <c r="R60" s="62"/>
      <c r="S60" s="62"/>
      <c r="T60" s="62"/>
      <c r="U60" s="62"/>
      <c r="V60" s="62"/>
      <c r="W60" s="62"/>
      <c r="X60" s="62"/>
      <c r="Y60" s="62"/>
      <c r="Z60" s="62"/>
      <c r="AA60" s="96"/>
      <c r="AB60" s="96"/>
      <c r="AC60" s="105" t="str">
        <f t="shared" si="4"/>
        <v/>
      </c>
    </row>
    <row r="61" spans="2:29" ht="20.100000000000001" customHeight="1">
      <c r="B61" s="57" t="s">
        <v>389</v>
      </c>
      <c r="C61" s="58" t="s">
        <v>137</v>
      </c>
      <c r="D61" s="59"/>
      <c r="E61" s="60" t="str">
        <f>AC61</f>
        <v/>
      </c>
      <c r="F61" s="59"/>
      <c r="G61" s="107"/>
      <c r="H61" s="62"/>
      <c r="I61" s="62"/>
      <c r="J61" s="62"/>
      <c r="K61" s="62"/>
      <c r="L61" s="62"/>
      <c r="M61" s="62"/>
      <c r="N61" s="62"/>
      <c r="O61" s="62"/>
      <c r="P61" s="62"/>
      <c r="Q61" s="62"/>
      <c r="R61" s="62"/>
      <c r="S61" s="62"/>
      <c r="T61" s="62"/>
      <c r="U61" s="62"/>
      <c r="V61" s="62"/>
      <c r="W61" s="62"/>
      <c r="X61" s="62"/>
      <c r="Y61" s="62"/>
      <c r="Z61" s="62"/>
      <c r="AA61" s="96">
        <v>5</v>
      </c>
      <c r="AB61" s="96">
        <f>ROUNDUP(AA61/2,0)</f>
        <v>3</v>
      </c>
      <c r="AC61" s="60" t="str">
        <f>IF(COUNTBLANK(AC62:AC66)=$AA61,"",IF(COUNTIF(AC62:AC66,"&gt;=2")&gt;=AB61,"Pass","Fail"))</f>
        <v/>
      </c>
    </row>
    <row r="62" spans="2:29" ht="15">
      <c r="B62" s="63" t="str">
        <f>".1"</f>
        <v>.1</v>
      </c>
      <c r="C62" s="64" t="s">
        <v>138</v>
      </c>
      <c r="D62" s="103"/>
      <c r="E62" s="104"/>
      <c r="F62" s="59"/>
      <c r="G62" s="144"/>
      <c r="H62" s="145"/>
      <c r="I62" s="145"/>
      <c r="J62" s="145"/>
      <c r="K62" s="146"/>
      <c r="L62" s="62"/>
      <c r="M62" s="62"/>
      <c r="N62" s="62"/>
      <c r="O62" s="62"/>
      <c r="P62" s="62"/>
      <c r="Q62" s="62"/>
      <c r="R62" s="62"/>
      <c r="S62" s="62"/>
      <c r="T62" s="62"/>
      <c r="U62" s="62"/>
      <c r="V62" s="62"/>
      <c r="W62" s="62"/>
      <c r="X62" s="62"/>
      <c r="Y62" s="62"/>
      <c r="Z62" s="62"/>
      <c r="AA62" s="96"/>
      <c r="AB62" s="96"/>
      <c r="AC62" s="105" t="str">
        <f t="shared" ref="AC62:AC66" si="5">IF(E62="","",E62)</f>
        <v/>
      </c>
    </row>
    <row r="63" spans="2:29" ht="15">
      <c r="B63" s="63" t="str">
        <f>".2"</f>
        <v>.2</v>
      </c>
      <c r="C63" s="64" t="s">
        <v>139</v>
      </c>
      <c r="D63" s="103"/>
      <c r="E63" s="104"/>
      <c r="F63" s="59"/>
      <c r="G63" s="144"/>
      <c r="H63" s="145"/>
      <c r="I63" s="145"/>
      <c r="J63" s="145"/>
      <c r="K63" s="146"/>
      <c r="L63" s="62"/>
      <c r="M63" s="62"/>
      <c r="N63" s="62"/>
      <c r="O63" s="62"/>
      <c r="P63" s="62"/>
      <c r="Q63" s="62"/>
      <c r="R63" s="62"/>
      <c r="S63" s="62"/>
      <c r="T63" s="62"/>
      <c r="U63" s="62"/>
      <c r="V63" s="62"/>
      <c r="W63" s="62"/>
      <c r="X63" s="62"/>
      <c r="Y63" s="62"/>
      <c r="Z63" s="62"/>
      <c r="AA63" s="96"/>
      <c r="AB63" s="96"/>
      <c r="AC63" s="105" t="str">
        <f t="shared" si="5"/>
        <v/>
      </c>
    </row>
    <row r="64" spans="2:29" ht="24">
      <c r="B64" s="63" t="str">
        <f>".3"</f>
        <v>.3</v>
      </c>
      <c r="C64" s="64" t="s">
        <v>140</v>
      </c>
      <c r="D64" s="103"/>
      <c r="E64" s="104"/>
      <c r="F64" s="59"/>
      <c r="G64" s="144"/>
      <c r="H64" s="145"/>
      <c r="I64" s="145"/>
      <c r="J64" s="145"/>
      <c r="K64" s="146"/>
      <c r="L64" s="62"/>
      <c r="M64" s="62"/>
      <c r="N64" s="62"/>
      <c r="O64" s="62"/>
      <c r="P64" s="62"/>
      <c r="Q64" s="62"/>
      <c r="R64" s="62"/>
      <c r="S64" s="62"/>
      <c r="T64" s="62"/>
      <c r="U64" s="62"/>
      <c r="V64" s="62"/>
      <c r="W64" s="62"/>
      <c r="X64" s="62"/>
      <c r="Y64" s="62"/>
      <c r="Z64" s="62"/>
      <c r="AA64" s="96"/>
      <c r="AB64" s="96"/>
      <c r="AC64" s="105" t="str">
        <f t="shared" si="5"/>
        <v/>
      </c>
    </row>
    <row r="65" spans="2:29" ht="24">
      <c r="B65" s="63" t="str">
        <f>".4"</f>
        <v>.4</v>
      </c>
      <c r="C65" s="64" t="s">
        <v>291</v>
      </c>
      <c r="D65" s="103"/>
      <c r="E65" s="104"/>
      <c r="F65" s="59"/>
      <c r="G65" s="144"/>
      <c r="H65" s="145"/>
      <c r="I65" s="145"/>
      <c r="J65" s="145"/>
      <c r="K65" s="146"/>
      <c r="L65" s="62"/>
      <c r="M65" s="62"/>
      <c r="N65" s="62"/>
      <c r="O65" s="62"/>
      <c r="P65" s="62"/>
      <c r="Q65" s="62"/>
      <c r="R65" s="62"/>
      <c r="S65" s="62"/>
      <c r="T65" s="62"/>
      <c r="U65" s="62"/>
      <c r="V65" s="62"/>
      <c r="W65" s="62"/>
      <c r="X65" s="62"/>
      <c r="Y65" s="62"/>
      <c r="Z65" s="62"/>
      <c r="AA65" s="96"/>
      <c r="AB65" s="96"/>
      <c r="AC65" s="105" t="str">
        <f t="shared" si="5"/>
        <v/>
      </c>
    </row>
    <row r="66" spans="2:29" ht="15">
      <c r="B66" s="63" t="str">
        <f>".5"</f>
        <v>.5</v>
      </c>
      <c r="C66" s="64" t="s">
        <v>142</v>
      </c>
      <c r="D66" s="103"/>
      <c r="E66" s="104"/>
      <c r="F66" s="59"/>
      <c r="G66" s="144"/>
      <c r="H66" s="145"/>
      <c r="I66" s="145"/>
      <c r="J66" s="145"/>
      <c r="K66" s="146"/>
      <c r="L66" s="62"/>
      <c r="M66" s="62"/>
      <c r="N66" s="62"/>
      <c r="O66" s="62"/>
      <c r="P66" s="62"/>
      <c r="Q66" s="62"/>
      <c r="R66" s="62"/>
      <c r="S66" s="62"/>
      <c r="T66" s="62"/>
      <c r="U66" s="62"/>
      <c r="V66" s="62"/>
      <c r="W66" s="62"/>
      <c r="X66" s="62"/>
      <c r="Y66" s="62"/>
      <c r="Z66" s="62"/>
      <c r="AA66" s="96"/>
      <c r="AB66" s="96"/>
      <c r="AC66" s="105" t="str">
        <f t="shared" si="5"/>
        <v/>
      </c>
    </row>
    <row r="67" spans="2:29" ht="20.100000000000001" customHeight="1">
      <c r="B67" s="57" t="s">
        <v>390</v>
      </c>
      <c r="C67" s="58" t="s">
        <v>143</v>
      </c>
      <c r="D67" s="59"/>
      <c r="E67" s="60" t="str">
        <f>AC67</f>
        <v/>
      </c>
      <c r="F67" s="59"/>
      <c r="G67" s="107"/>
      <c r="H67" s="62"/>
      <c r="I67" s="62"/>
      <c r="J67" s="62"/>
      <c r="K67" s="62"/>
      <c r="L67" s="62"/>
      <c r="M67" s="62"/>
      <c r="N67" s="62"/>
      <c r="O67" s="62"/>
      <c r="P67" s="62"/>
      <c r="Q67" s="62"/>
      <c r="R67" s="62"/>
      <c r="S67" s="62"/>
      <c r="T67" s="62"/>
      <c r="U67" s="62"/>
      <c r="V67" s="62"/>
      <c r="W67" s="62"/>
      <c r="X67" s="62"/>
      <c r="Y67" s="62"/>
      <c r="Z67" s="62"/>
      <c r="AA67" s="96">
        <v>5</v>
      </c>
      <c r="AB67" s="96">
        <f>ROUNDUP(AA67/2,0)</f>
        <v>3</v>
      </c>
      <c r="AC67" s="60" t="str">
        <f>IF(COUNTBLANK(AC68:AC72)=$AA67,"",IF(COUNTIF(AC68:AC72,"&gt;=2")&gt;=AB67,"Pass","Fail"))</f>
        <v/>
      </c>
    </row>
    <row r="68" spans="2:29" ht="15">
      <c r="B68" s="63" t="str">
        <f>".1"</f>
        <v>.1</v>
      </c>
      <c r="C68" s="64" t="s">
        <v>144</v>
      </c>
      <c r="D68" s="103"/>
      <c r="E68" s="104"/>
      <c r="F68" s="59"/>
      <c r="G68" s="144"/>
      <c r="H68" s="145"/>
      <c r="I68" s="145"/>
      <c r="J68" s="145"/>
      <c r="K68" s="146"/>
      <c r="L68" s="62"/>
      <c r="M68" s="62"/>
      <c r="N68" s="62"/>
      <c r="O68" s="62"/>
      <c r="P68" s="62"/>
      <c r="Q68" s="62"/>
      <c r="R68" s="62"/>
      <c r="S68" s="62"/>
      <c r="T68" s="62"/>
      <c r="U68" s="62"/>
      <c r="V68" s="62"/>
      <c r="W68" s="62"/>
      <c r="X68" s="62"/>
      <c r="Y68" s="62"/>
      <c r="Z68" s="62"/>
      <c r="AA68" s="96"/>
      <c r="AB68" s="96"/>
      <c r="AC68" s="105" t="str">
        <f t="shared" ref="AC68:AC72" si="6">IF(E68="","",E68)</f>
        <v/>
      </c>
    </row>
    <row r="69" spans="2:29" ht="24">
      <c r="B69" s="63" t="str">
        <f>".2"</f>
        <v>.2</v>
      </c>
      <c r="C69" s="64" t="s">
        <v>145</v>
      </c>
      <c r="D69" s="103"/>
      <c r="E69" s="104"/>
      <c r="F69" s="59"/>
      <c r="G69" s="144"/>
      <c r="H69" s="145"/>
      <c r="I69" s="145"/>
      <c r="J69" s="145"/>
      <c r="K69" s="146"/>
      <c r="L69" s="62"/>
      <c r="M69" s="62"/>
      <c r="N69" s="62"/>
      <c r="O69" s="62"/>
      <c r="P69" s="62"/>
      <c r="Q69" s="62"/>
      <c r="R69" s="62"/>
      <c r="S69" s="62"/>
      <c r="T69" s="62"/>
      <c r="U69" s="62"/>
      <c r="V69" s="62"/>
      <c r="W69" s="62"/>
      <c r="X69" s="62"/>
      <c r="Y69" s="62"/>
      <c r="Z69" s="62"/>
      <c r="AA69" s="96"/>
      <c r="AB69" s="96"/>
      <c r="AC69" s="105" t="str">
        <f t="shared" si="6"/>
        <v/>
      </c>
    </row>
    <row r="70" spans="2:29" ht="24">
      <c r="B70" s="63" t="str">
        <f>".3"</f>
        <v>.3</v>
      </c>
      <c r="C70" s="64" t="s">
        <v>146</v>
      </c>
      <c r="D70" s="103"/>
      <c r="E70" s="104"/>
      <c r="F70" s="59"/>
      <c r="G70" s="144"/>
      <c r="H70" s="145"/>
      <c r="I70" s="145"/>
      <c r="J70" s="145"/>
      <c r="K70" s="146"/>
      <c r="L70" s="62"/>
      <c r="M70" s="62"/>
      <c r="N70" s="62"/>
      <c r="O70" s="62"/>
      <c r="P70" s="62"/>
      <c r="Q70" s="62"/>
      <c r="R70" s="62"/>
      <c r="S70" s="62"/>
      <c r="T70" s="62"/>
      <c r="U70" s="62"/>
      <c r="V70" s="62"/>
      <c r="W70" s="62"/>
      <c r="X70" s="62"/>
      <c r="Y70" s="62"/>
      <c r="Z70" s="62"/>
      <c r="AA70" s="96"/>
      <c r="AB70" s="96"/>
      <c r="AC70" s="105" t="str">
        <f t="shared" si="6"/>
        <v/>
      </c>
    </row>
    <row r="71" spans="2:29" ht="24">
      <c r="B71" s="63" t="str">
        <f>".4"</f>
        <v>.4</v>
      </c>
      <c r="C71" s="64" t="s">
        <v>147</v>
      </c>
      <c r="D71" s="103"/>
      <c r="E71" s="104"/>
      <c r="F71" s="59"/>
      <c r="G71" s="144"/>
      <c r="H71" s="145"/>
      <c r="I71" s="145"/>
      <c r="J71" s="145"/>
      <c r="K71" s="146"/>
      <c r="L71" s="62"/>
      <c r="M71" s="62"/>
      <c r="N71" s="62"/>
      <c r="O71" s="62"/>
      <c r="P71" s="62"/>
      <c r="Q71" s="62"/>
      <c r="R71" s="62"/>
      <c r="S71" s="62"/>
      <c r="T71" s="62"/>
      <c r="U71" s="62"/>
      <c r="V71" s="62"/>
      <c r="W71" s="62"/>
      <c r="X71" s="62"/>
      <c r="Y71" s="62"/>
      <c r="Z71" s="62"/>
      <c r="AA71" s="96"/>
      <c r="AB71" s="96"/>
      <c r="AC71" s="105" t="str">
        <f t="shared" si="6"/>
        <v/>
      </c>
    </row>
    <row r="72" spans="2:29" ht="15">
      <c r="B72" s="63" t="str">
        <f>".5"</f>
        <v>.5</v>
      </c>
      <c r="C72" s="64" t="s">
        <v>148</v>
      </c>
      <c r="D72" s="103"/>
      <c r="E72" s="104"/>
      <c r="F72" s="59"/>
      <c r="G72" s="144"/>
      <c r="H72" s="145"/>
      <c r="I72" s="145"/>
      <c r="J72" s="145"/>
      <c r="K72" s="146"/>
      <c r="L72" s="62"/>
      <c r="M72" s="62"/>
      <c r="N72" s="62"/>
      <c r="O72" s="62"/>
      <c r="P72" s="62"/>
      <c r="Q72" s="62"/>
      <c r="R72" s="62"/>
      <c r="S72" s="62"/>
      <c r="T72" s="62"/>
      <c r="U72" s="62"/>
      <c r="V72" s="62"/>
      <c r="W72" s="62"/>
      <c r="X72" s="62"/>
      <c r="Y72" s="62"/>
      <c r="Z72" s="62"/>
      <c r="AA72" s="96"/>
      <c r="AB72" s="96"/>
      <c r="AC72" s="105" t="str">
        <f t="shared" si="6"/>
        <v/>
      </c>
    </row>
    <row r="73" spans="2:29" ht="20.100000000000001" customHeight="1">
      <c r="B73" s="57" t="s">
        <v>391</v>
      </c>
      <c r="C73" s="58" t="s">
        <v>149</v>
      </c>
      <c r="D73" s="59"/>
      <c r="E73" s="60" t="str">
        <f>AC73</f>
        <v/>
      </c>
      <c r="F73" s="59"/>
      <c r="G73" s="107"/>
      <c r="H73" s="62"/>
      <c r="I73" s="62"/>
      <c r="J73" s="62"/>
      <c r="K73" s="62"/>
      <c r="L73" s="62"/>
      <c r="M73" s="62"/>
      <c r="N73" s="62"/>
      <c r="O73" s="62"/>
      <c r="P73" s="62"/>
      <c r="Q73" s="62"/>
      <c r="R73" s="62"/>
      <c r="S73" s="62"/>
      <c r="T73" s="62"/>
      <c r="U73" s="62"/>
      <c r="V73" s="62"/>
      <c r="W73" s="62"/>
      <c r="X73" s="62"/>
      <c r="Y73" s="62"/>
      <c r="Z73" s="62"/>
      <c r="AA73" s="96">
        <v>4</v>
      </c>
      <c r="AB73" s="96">
        <f>ROUNDUP(AA73/2,0)</f>
        <v>2</v>
      </c>
      <c r="AC73" s="60" t="str">
        <f>IF(COUNTBLANK(AC74:AC77)=$AA73,"",IF(COUNTIF(AC74:AC77,"&gt;=2")&gt;=AB73,"Pass","Fail"))</f>
        <v/>
      </c>
    </row>
    <row r="74" spans="2:29" ht="15">
      <c r="B74" s="63" t="str">
        <f>".1"</f>
        <v>.1</v>
      </c>
      <c r="C74" s="64" t="s">
        <v>150</v>
      </c>
      <c r="D74" s="103"/>
      <c r="E74" s="104"/>
      <c r="F74" s="59"/>
      <c r="G74" s="152"/>
      <c r="H74" s="153"/>
      <c r="I74" s="153"/>
      <c r="J74" s="153"/>
      <c r="K74" s="154"/>
      <c r="L74" s="62"/>
      <c r="M74" s="62"/>
      <c r="N74" s="62"/>
      <c r="O74" s="62"/>
      <c r="P74" s="62"/>
      <c r="Q74" s="62"/>
      <c r="R74" s="62"/>
      <c r="S74" s="62"/>
      <c r="T74" s="62"/>
      <c r="U74" s="62"/>
      <c r="V74" s="62"/>
      <c r="W74" s="62"/>
      <c r="X74" s="62"/>
      <c r="Y74" s="62"/>
      <c r="Z74" s="62"/>
      <c r="AA74" s="96"/>
      <c r="AB74" s="96"/>
      <c r="AC74" s="105" t="str">
        <f t="shared" ref="AC74:AC77" si="7">IF(E74="","",E74)</f>
        <v/>
      </c>
    </row>
    <row r="75" spans="2:29" ht="24">
      <c r="B75" s="63" t="str">
        <f>".2"</f>
        <v>.2</v>
      </c>
      <c r="C75" s="64" t="s">
        <v>151</v>
      </c>
      <c r="D75" s="103"/>
      <c r="E75" s="104"/>
      <c r="F75" s="59"/>
      <c r="G75" s="144"/>
      <c r="H75" s="145"/>
      <c r="I75" s="145"/>
      <c r="J75" s="145"/>
      <c r="K75" s="146"/>
      <c r="L75" s="62"/>
      <c r="M75" s="62"/>
      <c r="N75" s="62"/>
      <c r="O75" s="62"/>
      <c r="P75" s="62"/>
      <c r="Q75" s="62"/>
      <c r="R75" s="62"/>
      <c r="S75" s="62"/>
      <c r="T75" s="62"/>
      <c r="U75" s="62"/>
      <c r="V75" s="62"/>
      <c r="W75" s="62"/>
      <c r="X75" s="62"/>
      <c r="Y75" s="62"/>
      <c r="Z75" s="62"/>
      <c r="AA75" s="96"/>
      <c r="AB75" s="96"/>
      <c r="AC75" s="105" t="str">
        <f t="shared" si="7"/>
        <v/>
      </c>
    </row>
    <row r="76" spans="2:29" ht="24">
      <c r="B76" s="63" t="str">
        <f>".3"</f>
        <v>.3</v>
      </c>
      <c r="C76" s="64" t="s">
        <v>152</v>
      </c>
      <c r="D76" s="103"/>
      <c r="E76" s="104"/>
      <c r="F76" s="59"/>
      <c r="G76" s="144"/>
      <c r="H76" s="145"/>
      <c r="I76" s="145"/>
      <c r="J76" s="145"/>
      <c r="K76" s="146"/>
      <c r="L76" s="62"/>
      <c r="M76" s="62"/>
      <c r="N76" s="62"/>
      <c r="O76" s="62"/>
      <c r="P76" s="62"/>
      <c r="Q76" s="62"/>
      <c r="R76" s="62"/>
      <c r="S76" s="62"/>
      <c r="T76" s="62"/>
      <c r="U76" s="62"/>
      <c r="V76" s="62"/>
      <c r="W76" s="62"/>
      <c r="X76" s="62"/>
      <c r="Y76" s="62"/>
      <c r="Z76" s="62"/>
      <c r="AA76" s="96"/>
      <c r="AB76" s="96"/>
      <c r="AC76" s="105" t="str">
        <f t="shared" si="7"/>
        <v/>
      </c>
    </row>
    <row r="77" spans="2:29" ht="24">
      <c r="B77" s="63" t="str">
        <f>".4"</f>
        <v>.4</v>
      </c>
      <c r="C77" s="64" t="s">
        <v>153</v>
      </c>
      <c r="D77" s="103"/>
      <c r="E77" s="104"/>
      <c r="F77" s="59"/>
      <c r="G77" s="144"/>
      <c r="H77" s="145"/>
      <c r="I77" s="145"/>
      <c r="J77" s="145"/>
      <c r="K77" s="146"/>
      <c r="L77" s="62"/>
      <c r="M77" s="62"/>
      <c r="N77" s="62"/>
      <c r="O77" s="62"/>
      <c r="P77" s="62"/>
      <c r="Q77" s="62"/>
      <c r="R77" s="62"/>
      <c r="S77" s="62"/>
      <c r="T77" s="62"/>
      <c r="U77" s="62"/>
      <c r="V77" s="62"/>
      <c r="W77" s="62"/>
      <c r="X77" s="62"/>
      <c r="Y77" s="62"/>
      <c r="Z77" s="62"/>
      <c r="AA77" s="96"/>
      <c r="AB77" s="96"/>
      <c r="AC77" s="105" t="str">
        <f t="shared" si="7"/>
        <v/>
      </c>
    </row>
    <row r="78" spans="2:29" ht="20.100000000000001" customHeight="1">
      <c r="B78" s="57" t="s">
        <v>392</v>
      </c>
      <c r="C78" s="58" t="s">
        <v>154</v>
      </c>
      <c r="D78" s="59"/>
      <c r="E78" s="60" t="str">
        <f>AC78</f>
        <v/>
      </c>
      <c r="F78" s="59"/>
      <c r="G78" s="107"/>
      <c r="H78" s="62"/>
      <c r="I78" s="62"/>
      <c r="J78" s="62"/>
      <c r="K78" s="62"/>
      <c r="L78" s="62"/>
      <c r="M78" s="62"/>
      <c r="N78" s="62"/>
      <c r="O78" s="62"/>
      <c r="P78" s="62"/>
      <c r="Q78" s="62"/>
      <c r="R78" s="62"/>
      <c r="S78" s="62"/>
      <c r="T78" s="62"/>
      <c r="U78" s="62"/>
      <c r="V78" s="62"/>
      <c r="W78" s="62"/>
      <c r="X78" s="62"/>
      <c r="Y78" s="62"/>
      <c r="Z78" s="62"/>
      <c r="AA78" s="96">
        <v>5</v>
      </c>
      <c r="AB78" s="96">
        <f>ROUNDUP(AA78/2,0)</f>
        <v>3</v>
      </c>
      <c r="AC78" s="60" t="str">
        <f>IF(COUNTBLANK(AC79:AC83)=$AA78,"",IF(COUNTIF(AC79:AC83,"&gt;=2")&gt;=AB78,"Pass","Fail"))</f>
        <v/>
      </c>
    </row>
    <row r="79" spans="2:29" ht="24">
      <c r="B79" s="63" t="str">
        <f>".1"</f>
        <v>.1</v>
      </c>
      <c r="C79" s="64" t="s">
        <v>155</v>
      </c>
      <c r="D79" s="103"/>
      <c r="E79" s="104"/>
      <c r="F79" s="59"/>
      <c r="G79" s="152"/>
      <c r="H79" s="153"/>
      <c r="I79" s="153"/>
      <c r="J79" s="153"/>
      <c r="K79" s="154"/>
      <c r="L79" s="62"/>
      <c r="M79" s="62"/>
      <c r="N79" s="62"/>
      <c r="O79" s="62"/>
      <c r="P79" s="62"/>
      <c r="Q79" s="62"/>
      <c r="R79" s="62"/>
      <c r="S79" s="62"/>
      <c r="T79" s="62"/>
      <c r="U79" s="62"/>
      <c r="V79" s="62"/>
      <c r="W79" s="62"/>
      <c r="X79" s="62"/>
      <c r="Y79" s="62"/>
      <c r="Z79" s="62"/>
      <c r="AA79" s="96"/>
      <c r="AB79" s="96"/>
      <c r="AC79" s="105" t="str">
        <f t="shared" ref="AC79:AC83" si="8">IF(E79="","",E79)</f>
        <v/>
      </c>
    </row>
    <row r="80" spans="2:29" ht="24">
      <c r="B80" s="63" t="str">
        <f>".2"</f>
        <v>.2</v>
      </c>
      <c r="C80" s="64" t="s">
        <v>156</v>
      </c>
      <c r="D80" s="103"/>
      <c r="E80" s="104"/>
      <c r="F80" s="59"/>
      <c r="G80" s="144"/>
      <c r="H80" s="145"/>
      <c r="I80" s="145"/>
      <c r="J80" s="145"/>
      <c r="K80" s="146"/>
      <c r="L80" s="62"/>
      <c r="M80" s="62"/>
      <c r="N80" s="62"/>
      <c r="O80" s="62"/>
      <c r="P80" s="62"/>
      <c r="Q80" s="62"/>
      <c r="R80" s="62"/>
      <c r="S80" s="62"/>
      <c r="T80" s="62"/>
      <c r="U80" s="62"/>
      <c r="V80" s="62"/>
      <c r="W80" s="62"/>
      <c r="X80" s="62"/>
      <c r="Y80" s="62"/>
      <c r="Z80" s="62"/>
      <c r="AA80" s="96"/>
      <c r="AB80" s="96"/>
      <c r="AC80" s="105" t="str">
        <f t="shared" si="8"/>
        <v/>
      </c>
    </row>
    <row r="81" spans="2:29" ht="24">
      <c r="B81" s="63" t="str">
        <f>".3"</f>
        <v>.3</v>
      </c>
      <c r="C81" s="64" t="s">
        <v>157</v>
      </c>
      <c r="D81" s="103"/>
      <c r="E81" s="104"/>
      <c r="F81" s="59"/>
      <c r="G81" s="144"/>
      <c r="H81" s="145"/>
      <c r="I81" s="145"/>
      <c r="J81" s="145"/>
      <c r="K81" s="146"/>
      <c r="L81" s="62"/>
      <c r="M81" s="62"/>
      <c r="N81" s="62"/>
      <c r="O81" s="62"/>
      <c r="P81" s="62"/>
      <c r="Q81" s="62"/>
      <c r="R81" s="62"/>
      <c r="S81" s="62"/>
      <c r="T81" s="62"/>
      <c r="U81" s="62"/>
      <c r="V81" s="62"/>
      <c r="W81" s="62"/>
      <c r="X81" s="62"/>
      <c r="Y81" s="62"/>
      <c r="Z81" s="62"/>
      <c r="AA81" s="96"/>
      <c r="AB81" s="96"/>
      <c r="AC81" s="105" t="str">
        <f t="shared" si="8"/>
        <v/>
      </c>
    </row>
    <row r="82" spans="2:29" ht="24">
      <c r="B82" s="63" t="str">
        <f>".4"</f>
        <v>.4</v>
      </c>
      <c r="C82" s="64" t="s">
        <v>158</v>
      </c>
      <c r="D82" s="103"/>
      <c r="E82" s="104"/>
      <c r="F82" s="59"/>
      <c r="G82" s="144"/>
      <c r="H82" s="145"/>
      <c r="I82" s="145"/>
      <c r="J82" s="145"/>
      <c r="K82" s="146"/>
      <c r="L82" s="62"/>
      <c r="M82" s="62"/>
      <c r="N82" s="62"/>
      <c r="O82" s="62"/>
      <c r="P82" s="62"/>
      <c r="Q82" s="62"/>
      <c r="R82" s="62"/>
      <c r="S82" s="62"/>
      <c r="T82" s="62"/>
      <c r="U82" s="62"/>
      <c r="V82" s="62"/>
      <c r="W82" s="62"/>
      <c r="X82" s="62"/>
      <c r="Y82" s="62"/>
      <c r="Z82" s="62"/>
      <c r="AA82" s="96"/>
      <c r="AB82" s="96"/>
      <c r="AC82" s="105" t="str">
        <f t="shared" si="8"/>
        <v/>
      </c>
    </row>
    <row r="83" spans="2:29" ht="24">
      <c r="B83" s="63" t="str">
        <f>".5"</f>
        <v>.5</v>
      </c>
      <c r="C83" s="64" t="s">
        <v>295</v>
      </c>
      <c r="D83" s="103"/>
      <c r="E83" s="104"/>
      <c r="F83" s="59"/>
      <c r="G83" s="144"/>
      <c r="H83" s="145"/>
      <c r="I83" s="145"/>
      <c r="J83" s="145"/>
      <c r="K83" s="146"/>
      <c r="L83" s="62"/>
      <c r="M83" s="62"/>
      <c r="N83" s="62"/>
      <c r="O83" s="62"/>
      <c r="P83" s="62"/>
      <c r="Q83" s="62"/>
      <c r="R83" s="62"/>
      <c r="S83" s="62"/>
      <c r="T83" s="62"/>
      <c r="U83" s="62"/>
      <c r="V83" s="62"/>
      <c r="W83" s="62"/>
      <c r="X83" s="62"/>
      <c r="Y83" s="62"/>
      <c r="Z83" s="62"/>
      <c r="AA83" s="96"/>
      <c r="AB83" s="96"/>
      <c r="AC83" s="105" t="str">
        <f t="shared" si="8"/>
        <v/>
      </c>
    </row>
    <row r="84" spans="2:29" ht="20.100000000000001" customHeight="1">
      <c r="B84" s="57" t="s">
        <v>393</v>
      </c>
      <c r="C84" s="58" t="s">
        <v>160</v>
      </c>
      <c r="D84" s="59"/>
      <c r="E84" s="60" t="str">
        <f>AC84</f>
        <v/>
      </c>
      <c r="F84" s="59"/>
      <c r="G84" s="107"/>
      <c r="H84" s="62"/>
      <c r="I84" s="62"/>
      <c r="J84" s="62"/>
      <c r="K84" s="62"/>
      <c r="L84" s="62"/>
      <c r="M84" s="62"/>
      <c r="N84" s="62"/>
      <c r="O84" s="62"/>
      <c r="P84" s="62"/>
      <c r="Q84" s="62"/>
      <c r="R84" s="62"/>
      <c r="S84" s="62"/>
      <c r="T84" s="62"/>
      <c r="U84" s="62"/>
      <c r="V84" s="62"/>
      <c r="W84" s="62"/>
      <c r="X84" s="62"/>
      <c r="Y84" s="62"/>
      <c r="Z84" s="62"/>
      <c r="AA84" s="96">
        <v>5</v>
      </c>
      <c r="AB84" s="96">
        <f>ROUNDUP(AA84/2,0)</f>
        <v>3</v>
      </c>
      <c r="AC84" s="60" t="str">
        <f>IF(COUNTBLANK(AC85:AC89)=$AA84,"",IF(COUNTIF(AC85:AC89,"&gt;=2")&gt;=AB84,"Pass","Fail"))</f>
        <v/>
      </c>
    </row>
    <row r="85" spans="2:29" ht="24">
      <c r="B85" s="63" t="str">
        <f>".1"</f>
        <v>.1</v>
      </c>
      <c r="C85" s="64" t="s">
        <v>161</v>
      </c>
      <c r="D85" s="103"/>
      <c r="E85" s="104"/>
      <c r="F85" s="59"/>
      <c r="G85" s="144"/>
      <c r="H85" s="145"/>
      <c r="I85" s="145"/>
      <c r="J85" s="145"/>
      <c r="K85" s="146"/>
      <c r="L85" s="62"/>
      <c r="M85" s="62"/>
      <c r="N85" s="62"/>
      <c r="O85" s="62"/>
      <c r="P85" s="62"/>
      <c r="Q85" s="62"/>
      <c r="R85" s="62"/>
      <c r="S85" s="62"/>
      <c r="T85" s="62"/>
      <c r="U85" s="62"/>
      <c r="V85" s="62"/>
      <c r="W85" s="62"/>
      <c r="X85" s="62"/>
      <c r="Y85" s="62"/>
      <c r="Z85" s="62"/>
      <c r="AA85" s="96"/>
      <c r="AB85" s="96"/>
      <c r="AC85" s="105" t="str">
        <f t="shared" ref="AC85:AC89" si="9">IF(E85="","",E85)</f>
        <v/>
      </c>
    </row>
    <row r="86" spans="2:29" ht="24">
      <c r="B86" s="63" t="str">
        <f>".2"</f>
        <v>.2</v>
      </c>
      <c r="C86" s="64" t="s">
        <v>162</v>
      </c>
      <c r="D86" s="103"/>
      <c r="E86" s="104"/>
      <c r="F86" s="59"/>
      <c r="G86" s="144"/>
      <c r="H86" s="145"/>
      <c r="I86" s="145"/>
      <c r="J86" s="145"/>
      <c r="K86" s="146"/>
      <c r="L86" s="62"/>
      <c r="M86" s="62"/>
      <c r="N86" s="62"/>
      <c r="O86" s="62"/>
      <c r="P86" s="62"/>
      <c r="Q86" s="62"/>
      <c r="R86" s="62"/>
      <c r="S86" s="62"/>
      <c r="T86" s="62"/>
      <c r="U86" s="62"/>
      <c r="V86" s="62"/>
      <c r="W86" s="62"/>
      <c r="X86" s="62"/>
      <c r="Y86" s="62"/>
      <c r="Z86" s="62"/>
      <c r="AA86" s="96"/>
      <c r="AB86" s="96"/>
      <c r="AC86" s="105" t="str">
        <f t="shared" si="9"/>
        <v/>
      </c>
    </row>
    <row r="87" spans="2:29" ht="24">
      <c r="B87" s="63" t="str">
        <f>".3"</f>
        <v>.3</v>
      </c>
      <c r="C87" s="64" t="s">
        <v>163</v>
      </c>
      <c r="D87" s="103"/>
      <c r="E87" s="104"/>
      <c r="F87" s="59"/>
      <c r="G87" s="144"/>
      <c r="H87" s="145"/>
      <c r="I87" s="145"/>
      <c r="J87" s="145"/>
      <c r="K87" s="146"/>
      <c r="L87" s="62"/>
      <c r="M87" s="62"/>
      <c r="N87" s="62"/>
      <c r="O87" s="62"/>
      <c r="P87" s="62"/>
      <c r="Q87" s="62"/>
      <c r="R87" s="62"/>
      <c r="S87" s="62"/>
      <c r="T87" s="62"/>
      <c r="U87" s="62"/>
      <c r="V87" s="62"/>
      <c r="W87" s="62"/>
      <c r="X87" s="62"/>
      <c r="Y87" s="62"/>
      <c r="Z87" s="62"/>
      <c r="AA87" s="96"/>
      <c r="AB87" s="96"/>
      <c r="AC87" s="105" t="str">
        <f t="shared" si="9"/>
        <v/>
      </c>
    </row>
    <row r="88" spans="2:29" ht="24">
      <c r="B88" s="63" t="str">
        <f>".4"</f>
        <v>.4</v>
      </c>
      <c r="C88" s="64" t="s">
        <v>164</v>
      </c>
      <c r="D88" s="103"/>
      <c r="E88" s="104"/>
      <c r="F88" s="59"/>
      <c r="G88" s="144"/>
      <c r="H88" s="145"/>
      <c r="I88" s="145"/>
      <c r="J88" s="145"/>
      <c r="K88" s="146"/>
      <c r="L88" s="62"/>
      <c r="M88" s="62"/>
      <c r="N88" s="62"/>
      <c r="O88" s="62"/>
      <c r="P88" s="62"/>
      <c r="Q88" s="62"/>
      <c r="R88" s="62"/>
      <c r="S88" s="62"/>
      <c r="T88" s="62"/>
      <c r="U88" s="62"/>
      <c r="V88" s="62"/>
      <c r="W88" s="62"/>
      <c r="X88" s="62"/>
      <c r="Y88" s="62"/>
      <c r="Z88" s="62"/>
      <c r="AA88" s="96"/>
      <c r="AB88" s="96"/>
      <c r="AC88" s="105" t="str">
        <f t="shared" si="9"/>
        <v/>
      </c>
    </row>
    <row r="89" spans="2:29" ht="24">
      <c r="B89" s="63" t="str">
        <f>".5"</f>
        <v>.5</v>
      </c>
      <c r="C89" s="64" t="s">
        <v>165</v>
      </c>
      <c r="D89" s="103"/>
      <c r="E89" s="104"/>
      <c r="F89" s="59"/>
      <c r="G89" s="144"/>
      <c r="H89" s="145"/>
      <c r="I89" s="145"/>
      <c r="J89" s="145"/>
      <c r="K89" s="146"/>
      <c r="L89" s="62"/>
      <c r="M89" s="62"/>
      <c r="N89" s="62"/>
      <c r="O89" s="62"/>
      <c r="P89" s="62"/>
      <c r="Q89" s="62"/>
      <c r="R89" s="62"/>
      <c r="S89" s="62"/>
      <c r="T89" s="62"/>
      <c r="U89" s="62"/>
      <c r="V89" s="62"/>
      <c r="W89" s="62"/>
      <c r="X89" s="62"/>
      <c r="Y89" s="62"/>
      <c r="Z89" s="62"/>
      <c r="AA89" s="96"/>
      <c r="AB89" s="96"/>
      <c r="AC89" s="105" t="str">
        <f t="shared" si="9"/>
        <v/>
      </c>
    </row>
    <row r="90" spans="2:29" ht="20.100000000000001" customHeight="1">
      <c r="B90" s="57" t="s">
        <v>394</v>
      </c>
      <c r="C90" s="58" t="s">
        <v>166</v>
      </c>
      <c r="D90" s="59"/>
      <c r="E90" s="60" t="str">
        <f>AC90</f>
        <v/>
      </c>
      <c r="F90" s="59"/>
      <c r="G90" s="107"/>
      <c r="H90" s="62"/>
      <c r="I90" s="62"/>
      <c r="J90" s="62"/>
      <c r="K90" s="62"/>
      <c r="L90" s="62"/>
      <c r="M90" s="62"/>
      <c r="N90" s="62"/>
      <c r="O90" s="62"/>
      <c r="P90" s="62"/>
      <c r="Q90" s="62"/>
      <c r="R90" s="62"/>
      <c r="S90" s="62"/>
      <c r="T90" s="62"/>
      <c r="U90" s="62"/>
      <c r="V90" s="62"/>
      <c r="W90" s="62"/>
      <c r="X90" s="62"/>
      <c r="Y90" s="62"/>
      <c r="Z90" s="62"/>
      <c r="AA90" s="96">
        <v>5</v>
      </c>
      <c r="AB90" s="96">
        <f>ROUNDUP(AA90/2,0)</f>
        <v>3</v>
      </c>
      <c r="AC90" s="60" t="str">
        <f>IF(COUNTBLANK(AC91:AC95)=$AA90,"",IF(COUNTIF(AC91:AC95,"&gt;=2")&gt;=AB90,"Pass","Fail"))</f>
        <v/>
      </c>
    </row>
    <row r="91" spans="2:29" ht="36">
      <c r="B91" s="63" t="str">
        <f>".1"</f>
        <v>.1</v>
      </c>
      <c r="C91" s="64" t="s">
        <v>395</v>
      </c>
      <c r="D91" s="103"/>
      <c r="E91" s="104"/>
      <c r="F91" s="59"/>
      <c r="G91" s="144"/>
      <c r="H91" s="145"/>
      <c r="I91" s="145"/>
      <c r="J91" s="145"/>
      <c r="K91" s="146"/>
      <c r="L91" s="62"/>
      <c r="M91" s="62"/>
      <c r="N91" s="62"/>
      <c r="O91" s="62"/>
      <c r="P91" s="62"/>
      <c r="Q91" s="62"/>
      <c r="R91" s="62"/>
      <c r="S91" s="62"/>
      <c r="T91" s="62"/>
      <c r="U91" s="62"/>
      <c r="V91" s="62"/>
      <c r="W91" s="62"/>
      <c r="X91" s="62"/>
      <c r="Y91" s="62"/>
      <c r="Z91" s="62"/>
      <c r="AA91" s="96"/>
      <c r="AB91" s="96"/>
      <c r="AC91" s="105" t="str">
        <f t="shared" ref="AC91:AC95" si="10">IF(E91="","",E91)</f>
        <v/>
      </c>
    </row>
    <row r="92" spans="2:29" ht="24">
      <c r="B92" s="63" t="str">
        <f>".2"</f>
        <v>.2</v>
      </c>
      <c r="C92" s="64" t="s">
        <v>168</v>
      </c>
      <c r="D92" s="103"/>
      <c r="E92" s="104"/>
      <c r="F92" s="59"/>
      <c r="G92" s="144"/>
      <c r="H92" s="145"/>
      <c r="I92" s="145"/>
      <c r="J92" s="145"/>
      <c r="K92" s="146"/>
      <c r="L92" s="62"/>
      <c r="M92" s="62"/>
      <c r="N92" s="62"/>
      <c r="O92" s="62"/>
      <c r="P92" s="62"/>
      <c r="Q92" s="62"/>
      <c r="R92" s="62"/>
      <c r="S92" s="62"/>
      <c r="T92" s="62"/>
      <c r="U92" s="62"/>
      <c r="V92" s="62"/>
      <c r="W92" s="62"/>
      <c r="X92" s="62"/>
      <c r="Y92" s="62"/>
      <c r="Z92" s="62"/>
      <c r="AA92" s="96"/>
      <c r="AB92" s="96"/>
      <c r="AC92" s="105" t="str">
        <f t="shared" si="10"/>
        <v/>
      </c>
    </row>
    <row r="93" spans="2:29" ht="24">
      <c r="B93" s="63" t="str">
        <f>".3"</f>
        <v>.3</v>
      </c>
      <c r="C93" s="64" t="s">
        <v>169</v>
      </c>
      <c r="D93" s="103"/>
      <c r="E93" s="104"/>
      <c r="F93" s="59"/>
      <c r="G93" s="144"/>
      <c r="H93" s="145"/>
      <c r="I93" s="145"/>
      <c r="J93" s="145"/>
      <c r="K93" s="146"/>
      <c r="L93" s="62"/>
      <c r="M93" s="62"/>
      <c r="N93" s="62"/>
      <c r="O93" s="62"/>
      <c r="P93" s="62"/>
      <c r="Q93" s="62"/>
      <c r="R93" s="62"/>
      <c r="S93" s="62"/>
      <c r="T93" s="62"/>
      <c r="U93" s="62"/>
      <c r="V93" s="62"/>
      <c r="W93" s="62"/>
      <c r="X93" s="62"/>
      <c r="Y93" s="62"/>
      <c r="Z93" s="62"/>
      <c r="AA93" s="96"/>
      <c r="AB93" s="96"/>
      <c r="AC93" s="105" t="str">
        <f t="shared" si="10"/>
        <v/>
      </c>
    </row>
    <row r="94" spans="2:29" ht="24">
      <c r="B94" s="63" t="str">
        <f>".4"</f>
        <v>.4</v>
      </c>
      <c r="C94" s="64" t="s">
        <v>396</v>
      </c>
      <c r="D94" s="103"/>
      <c r="E94" s="104"/>
      <c r="F94" s="59"/>
      <c r="G94" s="144"/>
      <c r="H94" s="145"/>
      <c r="I94" s="145"/>
      <c r="J94" s="145"/>
      <c r="K94" s="146"/>
      <c r="L94" s="62"/>
      <c r="M94" s="62"/>
      <c r="N94" s="62"/>
      <c r="O94" s="62"/>
      <c r="P94" s="62"/>
      <c r="Q94" s="62"/>
      <c r="R94" s="62"/>
      <c r="S94" s="62"/>
      <c r="T94" s="62"/>
      <c r="U94" s="62"/>
      <c r="V94" s="62"/>
      <c r="W94" s="62"/>
      <c r="X94" s="62"/>
      <c r="Y94" s="62"/>
      <c r="Z94" s="62"/>
      <c r="AA94" s="96"/>
      <c r="AB94" s="96"/>
      <c r="AC94" s="105" t="str">
        <f t="shared" si="10"/>
        <v/>
      </c>
    </row>
    <row r="95" spans="2:29" ht="15">
      <c r="B95" s="63" t="str">
        <f>".5"</f>
        <v>.5</v>
      </c>
      <c r="C95" s="64" t="s">
        <v>171</v>
      </c>
      <c r="D95" s="103"/>
      <c r="E95" s="104"/>
      <c r="F95" s="59"/>
      <c r="G95" s="144"/>
      <c r="H95" s="145"/>
      <c r="I95" s="145"/>
      <c r="J95" s="145"/>
      <c r="K95" s="146"/>
      <c r="L95" s="62"/>
      <c r="M95" s="62"/>
      <c r="N95" s="62"/>
      <c r="O95" s="62"/>
      <c r="P95" s="62"/>
      <c r="Q95" s="62"/>
      <c r="R95" s="62"/>
      <c r="S95" s="62"/>
      <c r="T95" s="62"/>
      <c r="U95" s="62"/>
      <c r="V95" s="62"/>
      <c r="W95" s="62"/>
      <c r="X95" s="62"/>
      <c r="Y95" s="62"/>
      <c r="Z95" s="62"/>
      <c r="AA95" s="96"/>
      <c r="AB95" s="96"/>
      <c r="AC95" s="105" t="str">
        <f t="shared" si="10"/>
        <v/>
      </c>
    </row>
    <row r="96" spans="2:29" ht="30" customHeight="1">
      <c r="C96" s="67"/>
      <c r="D96" s="56"/>
      <c r="E96" s="68"/>
      <c r="F96" s="56"/>
      <c r="G96" s="46"/>
      <c r="H96" s="46"/>
      <c r="I96" s="46"/>
      <c r="J96" s="46"/>
      <c r="K96" s="46"/>
      <c r="L96" s="46"/>
      <c r="M96" s="46"/>
      <c r="N96" s="46"/>
      <c r="O96" s="46"/>
      <c r="P96" s="46"/>
      <c r="Q96" s="46"/>
      <c r="R96" s="46"/>
      <c r="S96" s="46"/>
      <c r="T96" s="46"/>
      <c r="U96" s="46"/>
      <c r="V96" s="46"/>
      <c r="W96" s="46"/>
      <c r="X96" s="46"/>
      <c r="Y96" s="46"/>
      <c r="Z96" s="46"/>
      <c r="AA96" s="100"/>
      <c r="AB96" s="100"/>
      <c r="AC96" s="56"/>
    </row>
    <row r="97" spans="2:29" ht="30" customHeight="1">
      <c r="C97" s="69" t="s">
        <v>32</v>
      </c>
      <c r="D97" s="56"/>
      <c r="E97" s="70"/>
      <c r="F97" s="56"/>
      <c r="G97" s="46"/>
      <c r="H97" s="46"/>
      <c r="I97" s="46"/>
      <c r="J97" s="46"/>
      <c r="K97" s="46"/>
      <c r="L97" s="46"/>
      <c r="M97" s="46"/>
      <c r="N97" s="46"/>
      <c r="O97" s="46"/>
      <c r="P97" s="46"/>
      <c r="Q97" s="46"/>
      <c r="R97" s="46"/>
      <c r="S97" s="46"/>
      <c r="T97" s="46"/>
      <c r="U97" s="46"/>
      <c r="V97" s="46"/>
      <c r="W97" s="46"/>
      <c r="X97" s="46"/>
      <c r="Y97" s="46"/>
      <c r="Z97" s="46"/>
      <c r="AA97" s="55"/>
      <c r="AB97" s="55"/>
      <c r="AC97" s="56"/>
    </row>
    <row r="98" spans="2:29" ht="20.100000000000001" customHeight="1">
      <c r="B98" s="57" t="s">
        <v>397</v>
      </c>
      <c r="C98" s="58" t="s">
        <v>398</v>
      </c>
      <c r="D98" s="59"/>
      <c r="E98" s="60" t="str">
        <f>AC98</f>
        <v/>
      </c>
      <c r="F98" s="59"/>
      <c r="G98" s="106"/>
      <c r="H98" s="62"/>
      <c r="I98" s="62"/>
      <c r="J98" s="62"/>
      <c r="K98" s="62"/>
      <c r="L98" s="62"/>
      <c r="M98" s="62"/>
      <c r="N98" s="62"/>
      <c r="O98" s="62"/>
      <c r="P98" s="62"/>
      <c r="Q98" s="62"/>
      <c r="R98" s="62"/>
      <c r="S98" s="62"/>
      <c r="T98" s="62"/>
      <c r="U98" s="62"/>
      <c r="V98" s="62"/>
      <c r="W98" s="62"/>
      <c r="X98" s="62"/>
      <c r="Y98" s="62"/>
      <c r="Z98" s="62"/>
      <c r="AA98" s="96">
        <v>2</v>
      </c>
      <c r="AB98" s="96">
        <f>ROUNDUP(AA98/2,0)</f>
        <v>1</v>
      </c>
      <c r="AC98" s="60" t="str">
        <f>IF(COUNTBLANK(AC99:AC100)=$AA98,"",IF(COUNTIF(AC99:AC100,"&gt;=2")&gt;=AB98,"Pass","Fail"))</f>
        <v/>
      </c>
    </row>
    <row r="99" spans="2:29" ht="15">
      <c r="B99" s="63" t="str">
        <f>".1"</f>
        <v>.1</v>
      </c>
      <c r="C99" s="64" t="s">
        <v>173</v>
      </c>
      <c r="D99" s="103"/>
      <c r="E99" s="104"/>
      <c r="F99" s="59"/>
      <c r="G99" s="144"/>
      <c r="H99" s="145"/>
      <c r="I99" s="145"/>
      <c r="J99" s="145"/>
      <c r="K99" s="146"/>
      <c r="L99" s="62"/>
      <c r="M99" s="62"/>
      <c r="N99" s="62"/>
      <c r="O99" s="62"/>
      <c r="P99" s="62"/>
      <c r="Q99" s="62"/>
      <c r="R99" s="62"/>
      <c r="S99" s="62"/>
      <c r="T99" s="62"/>
      <c r="U99" s="62"/>
      <c r="V99" s="62"/>
      <c r="W99" s="62"/>
      <c r="X99" s="62"/>
      <c r="Y99" s="62"/>
      <c r="Z99" s="62"/>
      <c r="AA99" s="96"/>
      <c r="AB99" s="96"/>
      <c r="AC99" s="105" t="str">
        <f t="shared" ref="AC99:AC100" si="11">IF(E99="","",E99)</f>
        <v/>
      </c>
    </row>
    <row r="100" spans="2:29" ht="24">
      <c r="B100" s="63" t="str">
        <f>".2"</f>
        <v>.2</v>
      </c>
      <c r="C100" s="64" t="s">
        <v>399</v>
      </c>
      <c r="D100" s="103"/>
      <c r="E100" s="104"/>
      <c r="F100" s="59"/>
      <c r="G100" s="144"/>
      <c r="H100" s="145"/>
      <c r="I100" s="145"/>
      <c r="J100" s="145"/>
      <c r="K100" s="146"/>
      <c r="L100" s="62"/>
      <c r="M100" s="62"/>
      <c r="N100" s="62"/>
      <c r="O100" s="62"/>
      <c r="P100" s="62"/>
      <c r="Q100" s="62"/>
      <c r="R100" s="62"/>
      <c r="S100" s="62"/>
      <c r="T100" s="62"/>
      <c r="U100" s="62"/>
      <c r="V100" s="62"/>
      <c r="W100" s="62"/>
      <c r="X100" s="62"/>
      <c r="Y100" s="62"/>
      <c r="Z100" s="62"/>
      <c r="AA100" s="96"/>
      <c r="AB100" s="96"/>
      <c r="AC100" s="105" t="str">
        <f t="shared" si="11"/>
        <v/>
      </c>
    </row>
    <row r="101" spans="2:29" ht="20.100000000000001" customHeight="1">
      <c r="B101" s="57" t="s">
        <v>400</v>
      </c>
      <c r="C101" s="58" t="s">
        <v>401</v>
      </c>
      <c r="D101" s="59"/>
      <c r="E101" s="60" t="str">
        <f>AC101</f>
        <v/>
      </c>
      <c r="F101" s="59"/>
      <c r="G101" s="107"/>
      <c r="H101" s="62"/>
      <c r="I101" s="62"/>
      <c r="J101" s="62"/>
      <c r="K101" s="62"/>
      <c r="L101" s="62"/>
      <c r="M101" s="62"/>
      <c r="N101" s="62"/>
      <c r="O101" s="62"/>
      <c r="P101" s="62"/>
      <c r="Q101" s="62"/>
      <c r="R101" s="62"/>
      <c r="S101" s="62"/>
      <c r="T101" s="62"/>
      <c r="U101" s="62"/>
      <c r="V101" s="62"/>
      <c r="W101" s="62"/>
      <c r="X101" s="62"/>
      <c r="Y101" s="62"/>
      <c r="Z101" s="62"/>
      <c r="AA101" s="96">
        <v>1</v>
      </c>
      <c r="AB101" s="96">
        <f>ROUNDUP(AA101/2,0)</f>
        <v>1</v>
      </c>
      <c r="AC101" s="60" t="str">
        <f>IF(COUNTBLANK(AC102:AC102)=$AA101,"",IF(COUNTIF(AC102:AC102,"&gt;=2")&gt;=AB101,"Pass","Fail"))</f>
        <v/>
      </c>
    </row>
    <row r="102" spans="2:29" ht="24">
      <c r="B102" s="63" t="str">
        <f>".1"</f>
        <v>.1</v>
      </c>
      <c r="C102" s="64" t="s">
        <v>402</v>
      </c>
      <c r="D102" s="103"/>
      <c r="E102" s="104"/>
      <c r="F102" s="59"/>
      <c r="G102" s="144"/>
      <c r="H102" s="145"/>
      <c r="I102" s="145"/>
      <c r="J102" s="145"/>
      <c r="K102" s="146"/>
      <c r="L102" s="62"/>
      <c r="M102" s="62"/>
      <c r="N102" s="62"/>
      <c r="O102" s="62"/>
      <c r="P102" s="62"/>
      <c r="Q102" s="62"/>
      <c r="R102" s="62"/>
      <c r="S102" s="62"/>
      <c r="T102" s="62"/>
      <c r="U102" s="62"/>
      <c r="V102" s="62"/>
      <c r="W102" s="62"/>
      <c r="X102" s="62"/>
      <c r="Y102" s="62"/>
      <c r="Z102" s="62"/>
      <c r="AA102" s="96"/>
      <c r="AB102" s="96"/>
      <c r="AC102" s="105" t="str">
        <f t="shared" ref="AC102" si="12">IF(E102="","",E102)</f>
        <v/>
      </c>
    </row>
    <row r="103" spans="2:29" ht="20.100000000000001" customHeight="1">
      <c r="B103" s="57" t="s">
        <v>403</v>
      </c>
      <c r="C103" s="58" t="s">
        <v>182</v>
      </c>
      <c r="D103" s="59"/>
      <c r="E103" s="60" t="str">
        <f>AC103</f>
        <v/>
      </c>
      <c r="F103" s="59"/>
      <c r="G103" s="107"/>
      <c r="H103" s="62"/>
      <c r="I103" s="62"/>
      <c r="J103" s="62"/>
      <c r="K103" s="62"/>
      <c r="L103" s="62"/>
      <c r="M103" s="62"/>
      <c r="N103" s="62"/>
      <c r="O103" s="62"/>
      <c r="P103" s="62"/>
      <c r="Q103" s="62"/>
      <c r="R103" s="62"/>
      <c r="S103" s="62"/>
      <c r="T103" s="62"/>
      <c r="U103" s="62"/>
      <c r="V103" s="62"/>
      <c r="W103" s="62"/>
      <c r="X103" s="62"/>
      <c r="Y103" s="62"/>
      <c r="Z103" s="62"/>
      <c r="AA103" s="96">
        <v>2</v>
      </c>
      <c r="AB103" s="96">
        <f>ROUNDUP(AA103/2,0)</f>
        <v>1</v>
      </c>
      <c r="AC103" s="60" t="str">
        <f>IF(COUNTBLANK(AC104:AC105)=$AA103,"",IF(COUNTIF(AC104:AC105,"&gt;=2")&gt;=AB103,"Pass","Fail"))</f>
        <v/>
      </c>
    </row>
    <row r="104" spans="2:29" ht="15">
      <c r="B104" s="63" t="str">
        <f>".1"</f>
        <v>.1</v>
      </c>
      <c r="C104" s="64" t="s">
        <v>404</v>
      </c>
      <c r="D104" s="103"/>
      <c r="E104" s="104"/>
      <c r="F104" s="59"/>
      <c r="G104" s="144"/>
      <c r="H104" s="145"/>
      <c r="I104" s="145"/>
      <c r="J104" s="145"/>
      <c r="K104" s="146"/>
      <c r="L104" s="62"/>
      <c r="M104" s="62"/>
      <c r="N104" s="62"/>
      <c r="O104" s="62"/>
      <c r="P104" s="62"/>
      <c r="Q104" s="62"/>
      <c r="R104" s="62"/>
      <c r="S104" s="62"/>
      <c r="T104" s="62"/>
      <c r="U104" s="62"/>
      <c r="V104" s="62"/>
      <c r="W104" s="62"/>
      <c r="X104" s="62"/>
      <c r="Y104" s="62"/>
      <c r="Z104" s="62"/>
      <c r="AA104" s="96"/>
      <c r="AB104" s="96"/>
      <c r="AC104" s="105" t="str">
        <f t="shared" ref="AC104:AC105" si="13">IF(E104="","",E104)</f>
        <v/>
      </c>
    </row>
    <row r="105" spans="2:29" ht="15">
      <c r="B105" s="63" t="str">
        <f>".2"</f>
        <v>.2</v>
      </c>
      <c r="C105" s="64" t="s">
        <v>405</v>
      </c>
      <c r="D105" s="103"/>
      <c r="E105" s="104"/>
      <c r="F105" s="59"/>
      <c r="G105" s="144"/>
      <c r="H105" s="145"/>
      <c r="I105" s="145"/>
      <c r="J105" s="145"/>
      <c r="K105" s="146"/>
      <c r="L105" s="62"/>
      <c r="M105" s="62"/>
      <c r="N105" s="62"/>
      <c r="O105" s="62"/>
      <c r="P105" s="62"/>
      <c r="Q105" s="62"/>
      <c r="R105" s="62"/>
      <c r="S105" s="62"/>
      <c r="T105" s="62"/>
      <c r="U105" s="62"/>
      <c r="V105" s="62"/>
      <c r="W105" s="62"/>
      <c r="X105" s="62"/>
      <c r="Y105" s="62"/>
      <c r="Z105" s="62"/>
      <c r="AA105" s="96"/>
      <c r="AB105" s="96"/>
      <c r="AC105" s="105" t="str">
        <f t="shared" si="13"/>
        <v/>
      </c>
    </row>
    <row r="106" spans="2:29" ht="20.100000000000001" customHeight="1">
      <c r="B106" s="57" t="s">
        <v>406</v>
      </c>
      <c r="C106" s="58" t="s">
        <v>187</v>
      </c>
      <c r="D106" s="59"/>
      <c r="E106" s="60" t="str">
        <f>AC106</f>
        <v/>
      </c>
      <c r="F106" s="59"/>
      <c r="G106" s="107"/>
      <c r="H106" s="62"/>
      <c r="I106" s="62"/>
      <c r="J106" s="62"/>
      <c r="K106" s="62"/>
      <c r="L106" s="62"/>
      <c r="M106" s="62"/>
      <c r="N106" s="62"/>
      <c r="O106" s="62"/>
      <c r="P106" s="62"/>
      <c r="Q106" s="62"/>
      <c r="R106" s="62"/>
      <c r="S106" s="62"/>
      <c r="T106" s="62"/>
      <c r="U106" s="62"/>
      <c r="V106" s="62"/>
      <c r="W106" s="62"/>
      <c r="X106" s="62"/>
      <c r="Y106" s="62"/>
      <c r="Z106" s="62"/>
      <c r="AA106" s="96">
        <v>1</v>
      </c>
      <c r="AB106" s="96">
        <f>ROUNDUP(AA106/2,0)</f>
        <v>1</v>
      </c>
      <c r="AC106" s="60" t="str">
        <f>IF(COUNTBLANK(AC107:AC107)=$AA106,"",IF(COUNTIF(AC107:AC107,"&gt;=2")&gt;=AB106,"Pass","Fail"))</f>
        <v/>
      </c>
    </row>
    <row r="107" spans="2:29" ht="15">
      <c r="B107" s="63" t="str">
        <f>".1"</f>
        <v>.1</v>
      </c>
      <c r="C107" s="64" t="s">
        <v>407</v>
      </c>
      <c r="D107" s="103"/>
      <c r="E107" s="104"/>
      <c r="F107" s="59"/>
      <c r="G107" s="144"/>
      <c r="H107" s="145"/>
      <c r="I107" s="145"/>
      <c r="J107" s="145"/>
      <c r="K107" s="146"/>
      <c r="L107" s="62"/>
      <c r="M107" s="62"/>
      <c r="N107" s="62"/>
      <c r="O107" s="62"/>
      <c r="P107" s="62"/>
      <c r="Q107" s="62"/>
      <c r="R107" s="62"/>
      <c r="S107" s="62"/>
      <c r="T107" s="62"/>
      <c r="U107" s="62"/>
      <c r="V107" s="62"/>
      <c r="W107" s="62"/>
      <c r="X107" s="62"/>
      <c r="Y107" s="62"/>
      <c r="Z107" s="62"/>
      <c r="AA107" s="96"/>
      <c r="AB107" s="96"/>
      <c r="AC107" s="105" t="str">
        <f t="shared" ref="AC107" si="14">IF(E107="","",E107)</f>
        <v/>
      </c>
    </row>
    <row r="108" spans="2:29" ht="20.100000000000001" customHeight="1">
      <c r="B108" s="57" t="s">
        <v>408</v>
      </c>
      <c r="C108" s="58" t="s">
        <v>193</v>
      </c>
      <c r="D108" s="59"/>
      <c r="E108" s="60" t="str">
        <f>AC108</f>
        <v/>
      </c>
      <c r="F108" s="59"/>
      <c r="G108" s="107"/>
      <c r="H108" s="62"/>
      <c r="I108" s="62"/>
      <c r="J108" s="62"/>
      <c r="K108" s="62"/>
      <c r="L108" s="62"/>
      <c r="M108" s="62"/>
      <c r="N108" s="62"/>
      <c r="O108" s="62"/>
      <c r="P108" s="62"/>
      <c r="Q108" s="62"/>
      <c r="R108" s="62"/>
      <c r="S108" s="62"/>
      <c r="T108" s="62"/>
      <c r="U108" s="62"/>
      <c r="V108" s="62"/>
      <c r="W108" s="62"/>
      <c r="X108" s="62"/>
      <c r="Y108" s="62"/>
      <c r="Z108" s="62"/>
      <c r="AA108" s="96">
        <v>4</v>
      </c>
      <c r="AB108" s="96">
        <f>ROUNDUP(AA108/2,0)</f>
        <v>2</v>
      </c>
      <c r="AC108" s="60" t="str">
        <f>IF(COUNTBLANK(AC109:AC112)=$AA108,"",IF(COUNTIF(AC109:AC112,"&gt;=2")&gt;=AB108,"Pass","Fail"))</f>
        <v/>
      </c>
    </row>
    <row r="109" spans="2:29" ht="24">
      <c r="B109" s="63" t="str">
        <f>".1"</f>
        <v>.1</v>
      </c>
      <c r="C109" s="64" t="s">
        <v>194</v>
      </c>
      <c r="D109" s="103"/>
      <c r="E109" s="104"/>
      <c r="F109" s="59"/>
      <c r="G109" s="144"/>
      <c r="H109" s="145"/>
      <c r="I109" s="145"/>
      <c r="J109" s="145"/>
      <c r="K109" s="146"/>
      <c r="L109" s="62"/>
      <c r="M109" s="62"/>
      <c r="N109" s="62"/>
      <c r="O109" s="62"/>
      <c r="P109" s="62"/>
      <c r="Q109" s="62"/>
      <c r="R109" s="62"/>
      <c r="S109" s="62"/>
      <c r="T109" s="62"/>
      <c r="U109" s="62"/>
      <c r="V109" s="62"/>
      <c r="W109" s="62"/>
      <c r="X109" s="62"/>
      <c r="Y109" s="62"/>
      <c r="Z109" s="62"/>
      <c r="AA109" s="96"/>
      <c r="AB109" s="96"/>
      <c r="AC109" s="105" t="str">
        <f t="shared" ref="AC109:AC112" si="15">IF(E109="","",E109)</f>
        <v/>
      </c>
    </row>
    <row r="110" spans="2:29" ht="36">
      <c r="B110" s="63" t="str">
        <f>".2"</f>
        <v>.2</v>
      </c>
      <c r="C110" s="64" t="s">
        <v>409</v>
      </c>
      <c r="D110" s="103"/>
      <c r="E110" s="104"/>
      <c r="F110" s="59"/>
      <c r="G110" s="144"/>
      <c r="H110" s="145"/>
      <c r="I110" s="145"/>
      <c r="J110" s="145"/>
      <c r="K110" s="146"/>
      <c r="L110" s="62"/>
      <c r="M110" s="62"/>
      <c r="N110" s="62"/>
      <c r="O110" s="62"/>
      <c r="P110" s="62"/>
      <c r="Q110" s="62"/>
      <c r="R110" s="62"/>
      <c r="S110" s="62"/>
      <c r="T110" s="62"/>
      <c r="U110" s="62"/>
      <c r="V110" s="62"/>
      <c r="W110" s="62"/>
      <c r="X110" s="62"/>
      <c r="Y110" s="62"/>
      <c r="Z110" s="62"/>
      <c r="AA110" s="96"/>
      <c r="AB110" s="96"/>
      <c r="AC110" s="105" t="str">
        <f t="shared" si="15"/>
        <v/>
      </c>
    </row>
    <row r="111" spans="2:29" ht="24">
      <c r="B111" s="63" t="str">
        <f>".3"</f>
        <v>.3</v>
      </c>
      <c r="C111" s="64" t="s">
        <v>196</v>
      </c>
      <c r="D111" s="103"/>
      <c r="E111" s="104"/>
      <c r="F111" s="59"/>
      <c r="G111" s="144"/>
      <c r="H111" s="145"/>
      <c r="I111" s="145"/>
      <c r="J111" s="145"/>
      <c r="K111" s="146"/>
      <c r="L111" s="62"/>
      <c r="M111" s="62"/>
      <c r="N111" s="62"/>
      <c r="O111" s="62"/>
      <c r="P111" s="62"/>
      <c r="Q111" s="62"/>
      <c r="R111" s="62"/>
      <c r="S111" s="62"/>
      <c r="T111" s="62"/>
      <c r="U111" s="62"/>
      <c r="V111" s="62"/>
      <c r="W111" s="62"/>
      <c r="X111" s="62"/>
      <c r="Y111" s="62"/>
      <c r="Z111" s="62"/>
      <c r="AA111" s="96"/>
      <c r="AB111" s="96"/>
      <c r="AC111" s="105" t="str">
        <f t="shared" si="15"/>
        <v/>
      </c>
    </row>
    <row r="112" spans="2:29" ht="24">
      <c r="B112" s="63" t="str">
        <f>".4"</f>
        <v>.4</v>
      </c>
      <c r="C112" s="64" t="s">
        <v>410</v>
      </c>
      <c r="D112" s="103"/>
      <c r="E112" s="104"/>
      <c r="F112" s="59"/>
      <c r="G112" s="144"/>
      <c r="H112" s="145"/>
      <c r="I112" s="145"/>
      <c r="J112" s="145"/>
      <c r="K112" s="146"/>
      <c r="L112" s="62"/>
      <c r="M112" s="62"/>
      <c r="N112" s="62"/>
      <c r="O112" s="62"/>
      <c r="P112" s="62"/>
      <c r="Q112" s="62"/>
      <c r="R112" s="62"/>
      <c r="S112" s="62"/>
      <c r="T112" s="62"/>
      <c r="U112" s="62"/>
      <c r="V112" s="62"/>
      <c r="W112" s="62"/>
      <c r="X112" s="62"/>
      <c r="Y112" s="62"/>
      <c r="Z112" s="62"/>
      <c r="AA112" s="96"/>
      <c r="AB112" s="96"/>
      <c r="AC112" s="105" t="str">
        <f t="shared" si="15"/>
        <v/>
      </c>
    </row>
    <row r="113" spans="2:29" ht="20.100000000000001" customHeight="1">
      <c r="B113" s="57" t="s">
        <v>411</v>
      </c>
      <c r="C113" s="58" t="s">
        <v>198</v>
      </c>
      <c r="D113" s="59"/>
      <c r="E113" s="60" t="str">
        <f>AC113</f>
        <v/>
      </c>
      <c r="F113" s="59"/>
      <c r="G113" s="107"/>
      <c r="H113" s="62"/>
      <c r="I113" s="62"/>
      <c r="J113" s="62"/>
      <c r="K113" s="62"/>
      <c r="L113" s="62"/>
      <c r="M113" s="62"/>
      <c r="N113" s="62"/>
      <c r="O113" s="62"/>
      <c r="P113" s="62"/>
      <c r="Q113" s="62"/>
      <c r="R113" s="62"/>
      <c r="S113" s="62"/>
      <c r="T113" s="62"/>
      <c r="U113" s="62"/>
      <c r="V113" s="62"/>
      <c r="W113" s="62"/>
      <c r="X113" s="62"/>
      <c r="Y113" s="62"/>
      <c r="Z113" s="62"/>
      <c r="AA113" s="96">
        <v>1</v>
      </c>
      <c r="AB113" s="96">
        <f>ROUNDUP(AA113/2,0)</f>
        <v>1</v>
      </c>
      <c r="AC113" s="60" t="str">
        <f>IF(COUNTBLANK(AC114:AC114)=$AA113,"",IF(COUNTIF(AC114:AC114,"&gt;=2")&gt;=AB113,"Pass","Fail"))</f>
        <v/>
      </c>
    </row>
    <row r="114" spans="2:29" ht="24">
      <c r="B114" s="63" t="str">
        <f>".1"</f>
        <v>.1</v>
      </c>
      <c r="C114" s="64" t="s">
        <v>412</v>
      </c>
      <c r="D114" s="103"/>
      <c r="E114" s="104"/>
      <c r="F114" s="59"/>
      <c r="G114" s="144"/>
      <c r="H114" s="145"/>
      <c r="I114" s="145"/>
      <c r="J114" s="145"/>
      <c r="K114" s="146"/>
      <c r="L114" s="62"/>
      <c r="M114" s="62"/>
      <c r="N114" s="62"/>
      <c r="O114" s="62"/>
      <c r="P114" s="62"/>
      <c r="Q114" s="62"/>
      <c r="R114" s="62"/>
      <c r="S114" s="62"/>
      <c r="T114" s="62"/>
      <c r="U114" s="62"/>
      <c r="V114" s="62"/>
      <c r="W114" s="62"/>
      <c r="X114" s="62"/>
      <c r="Y114" s="62"/>
      <c r="Z114" s="62"/>
      <c r="AA114" s="96"/>
      <c r="AB114" s="96"/>
      <c r="AC114" s="105" t="str">
        <f t="shared" ref="AC114" si="16">IF(E114="","",E114)</f>
        <v/>
      </c>
    </row>
    <row r="115" spans="2:29" ht="20.100000000000001" customHeight="1">
      <c r="B115" s="57" t="s">
        <v>413</v>
      </c>
      <c r="C115" s="58" t="s">
        <v>204</v>
      </c>
      <c r="D115" s="59"/>
      <c r="E115" s="60" t="str">
        <f>AC115</f>
        <v/>
      </c>
      <c r="F115" s="59"/>
      <c r="G115" s="107"/>
      <c r="H115" s="62"/>
      <c r="I115" s="62"/>
      <c r="J115" s="62"/>
      <c r="K115" s="62"/>
      <c r="L115" s="62"/>
      <c r="M115" s="62"/>
      <c r="N115" s="62"/>
      <c r="O115" s="62"/>
      <c r="P115" s="62"/>
      <c r="Q115" s="62"/>
      <c r="R115" s="62"/>
      <c r="S115" s="62"/>
      <c r="T115" s="62"/>
      <c r="U115" s="62"/>
      <c r="V115" s="62"/>
      <c r="W115" s="62"/>
      <c r="X115" s="62"/>
      <c r="Y115" s="62"/>
      <c r="Z115" s="62"/>
      <c r="AA115" s="96">
        <v>3</v>
      </c>
      <c r="AB115" s="96">
        <f>ROUNDUP(AA115/2,0)</f>
        <v>2</v>
      </c>
      <c r="AC115" s="60" t="str">
        <f>IF(COUNTBLANK(AC116:AC118)=$AA115,"",IF(COUNTIF(AC116:AC118,"&gt;=2")&gt;=AB115,"Pass","Fail"))</f>
        <v/>
      </c>
    </row>
    <row r="116" spans="2:29" ht="15">
      <c r="B116" s="63" t="str">
        <f>".1"</f>
        <v>.1</v>
      </c>
      <c r="C116" s="64" t="s">
        <v>414</v>
      </c>
      <c r="D116" s="103"/>
      <c r="E116" s="104"/>
      <c r="F116" s="59"/>
      <c r="G116" s="152"/>
      <c r="H116" s="153"/>
      <c r="I116" s="153"/>
      <c r="J116" s="153"/>
      <c r="K116" s="154"/>
      <c r="L116" s="62"/>
      <c r="M116" s="62"/>
      <c r="N116" s="62"/>
      <c r="O116" s="62"/>
      <c r="P116" s="62"/>
      <c r="Q116" s="62"/>
      <c r="R116" s="62"/>
      <c r="S116" s="62"/>
      <c r="T116" s="62"/>
      <c r="U116" s="62"/>
      <c r="V116" s="62"/>
      <c r="W116" s="62"/>
      <c r="X116" s="62"/>
      <c r="Y116" s="62"/>
      <c r="Z116" s="62"/>
      <c r="AA116" s="96"/>
      <c r="AB116" s="96"/>
      <c r="AC116" s="105" t="str">
        <f t="shared" ref="AC116:AC118" si="17">IF(E116="","",E116)</f>
        <v/>
      </c>
    </row>
    <row r="117" spans="2:29" ht="15">
      <c r="B117" s="63" t="str">
        <f>".2"</f>
        <v>.2</v>
      </c>
      <c r="C117" s="64" t="s">
        <v>333</v>
      </c>
      <c r="D117" s="103"/>
      <c r="E117" s="104"/>
      <c r="F117" s="59"/>
      <c r="G117" s="144"/>
      <c r="H117" s="145"/>
      <c r="I117" s="145"/>
      <c r="J117" s="145"/>
      <c r="K117" s="146"/>
      <c r="L117" s="62"/>
      <c r="M117" s="62"/>
      <c r="N117" s="62"/>
      <c r="O117" s="62"/>
      <c r="P117" s="62"/>
      <c r="Q117" s="62"/>
      <c r="R117" s="62"/>
      <c r="S117" s="62"/>
      <c r="T117" s="62"/>
      <c r="U117" s="62"/>
      <c r="V117" s="62"/>
      <c r="W117" s="62"/>
      <c r="X117" s="62"/>
      <c r="Y117" s="62"/>
      <c r="Z117" s="62"/>
      <c r="AA117" s="96"/>
      <c r="AB117" s="96"/>
      <c r="AC117" s="105" t="str">
        <f t="shared" si="17"/>
        <v/>
      </c>
    </row>
    <row r="118" spans="2:29" ht="24">
      <c r="B118" s="63" t="str">
        <f>".3"</f>
        <v>.3</v>
      </c>
      <c r="C118" s="64" t="s">
        <v>415</v>
      </c>
      <c r="D118" s="103"/>
      <c r="E118" s="104"/>
      <c r="F118" s="59"/>
      <c r="G118" s="144"/>
      <c r="H118" s="145"/>
      <c r="I118" s="145"/>
      <c r="J118" s="145"/>
      <c r="K118" s="146"/>
      <c r="L118" s="62"/>
      <c r="M118" s="62"/>
      <c r="N118" s="62"/>
      <c r="O118" s="62"/>
      <c r="P118" s="62"/>
      <c r="Q118" s="62"/>
      <c r="R118" s="62"/>
      <c r="S118" s="62"/>
      <c r="T118" s="62"/>
      <c r="U118" s="62"/>
      <c r="V118" s="62"/>
      <c r="W118" s="62"/>
      <c r="X118" s="62"/>
      <c r="Y118" s="62"/>
      <c r="Z118" s="62"/>
      <c r="AA118" s="96"/>
      <c r="AB118" s="96"/>
      <c r="AC118" s="105" t="str">
        <f t="shared" si="17"/>
        <v/>
      </c>
    </row>
    <row r="119" spans="2:29" ht="20.100000000000001" customHeight="1">
      <c r="B119" s="57" t="s">
        <v>416</v>
      </c>
      <c r="C119" s="58" t="s">
        <v>210</v>
      </c>
      <c r="D119" s="59"/>
      <c r="E119" s="60" t="str">
        <f>AC119</f>
        <v/>
      </c>
      <c r="F119" s="59"/>
      <c r="G119" s="107"/>
      <c r="H119" s="62"/>
      <c r="I119" s="62"/>
      <c r="J119" s="62"/>
      <c r="K119" s="62"/>
      <c r="L119" s="62"/>
      <c r="M119" s="62"/>
      <c r="N119" s="62"/>
      <c r="O119" s="62"/>
      <c r="P119" s="62"/>
      <c r="Q119" s="62"/>
      <c r="R119" s="62"/>
      <c r="S119" s="62"/>
      <c r="T119" s="62"/>
      <c r="U119" s="62"/>
      <c r="V119" s="62"/>
      <c r="W119" s="62"/>
      <c r="X119" s="62"/>
      <c r="Y119" s="62"/>
      <c r="Z119" s="62"/>
      <c r="AA119" s="96">
        <v>3</v>
      </c>
      <c r="AB119" s="96">
        <f>ROUNDUP(AA119/2,0)</f>
        <v>2</v>
      </c>
      <c r="AC119" s="60" t="str">
        <f>IF(COUNTBLANK(AC120:AC122)=$AA119,"",IF(COUNTIF(AC120:AC122,"&gt;=2")&gt;=AB119,"Pass","Fail"))</f>
        <v/>
      </c>
    </row>
    <row r="120" spans="2:29" ht="24">
      <c r="B120" s="63" t="str">
        <f>".1"</f>
        <v>.1</v>
      </c>
      <c r="C120" s="64" t="s">
        <v>417</v>
      </c>
      <c r="D120" s="103"/>
      <c r="E120" s="104"/>
      <c r="F120" s="59"/>
      <c r="G120" s="144"/>
      <c r="H120" s="145"/>
      <c r="I120" s="145"/>
      <c r="J120" s="145"/>
      <c r="K120" s="146"/>
      <c r="L120" s="62"/>
      <c r="M120" s="62"/>
      <c r="N120" s="62"/>
      <c r="O120" s="62"/>
      <c r="P120" s="62"/>
      <c r="Q120" s="62"/>
      <c r="R120" s="62"/>
      <c r="S120" s="62"/>
      <c r="T120" s="62"/>
      <c r="U120" s="62"/>
      <c r="V120" s="62"/>
      <c r="W120" s="62"/>
      <c r="X120" s="62"/>
      <c r="Y120" s="62"/>
      <c r="Z120" s="62"/>
      <c r="AA120" s="96"/>
      <c r="AB120" s="96"/>
      <c r="AC120" s="105" t="str">
        <f t="shared" ref="AC120:AC122" si="18">IF(E120="","",E120)</f>
        <v/>
      </c>
    </row>
    <row r="121" spans="2:29" ht="36">
      <c r="B121" s="63" t="str">
        <f>".2"</f>
        <v>.2</v>
      </c>
      <c r="C121" s="64" t="s">
        <v>418</v>
      </c>
      <c r="D121" s="103"/>
      <c r="E121" s="104"/>
      <c r="F121" s="59"/>
      <c r="G121" s="144"/>
      <c r="H121" s="145"/>
      <c r="I121" s="145"/>
      <c r="J121" s="145"/>
      <c r="K121" s="146"/>
      <c r="L121" s="62"/>
      <c r="M121" s="62"/>
      <c r="N121" s="62"/>
      <c r="O121" s="62"/>
      <c r="P121" s="62"/>
      <c r="Q121" s="62"/>
      <c r="R121" s="62"/>
      <c r="S121" s="62"/>
      <c r="T121" s="62"/>
      <c r="U121" s="62"/>
      <c r="V121" s="62"/>
      <c r="W121" s="62"/>
      <c r="X121" s="62"/>
      <c r="Y121" s="62"/>
      <c r="Z121" s="62"/>
      <c r="AA121" s="96"/>
      <c r="AB121" s="96"/>
      <c r="AC121" s="105" t="str">
        <f t="shared" si="18"/>
        <v/>
      </c>
    </row>
    <row r="122" spans="2:29" ht="24">
      <c r="B122" s="63" t="str">
        <f>".3"</f>
        <v>.3</v>
      </c>
      <c r="C122" s="64" t="s">
        <v>419</v>
      </c>
      <c r="D122" s="103"/>
      <c r="E122" s="104"/>
      <c r="F122" s="59"/>
      <c r="G122" s="144"/>
      <c r="H122" s="145"/>
      <c r="I122" s="145"/>
      <c r="J122" s="145"/>
      <c r="K122" s="146"/>
      <c r="L122" s="62"/>
      <c r="M122" s="62"/>
      <c r="N122" s="62"/>
      <c r="O122" s="62"/>
      <c r="P122" s="62"/>
      <c r="Q122" s="62"/>
      <c r="R122" s="62"/>
      <c r="S122" s="62"/>
      <c r="T122" s="62"/>
      <c r="U122" s="62"/>
      <c r="V122" s="62"/>
      <c r="W122" s="62"/>
      <c r="X122" s="62"/>
      <c r="Y122" s="62"/>
      <c r="Z122" s="62"/>
      <c r="AA122" s="96"/>
      <c r="AB122" s="96"/>
      <c r="AC122" s="105" t="str">
        <f t="shared" si="18"/>
        <v/>
      </c>
    </row>
    <row r="123" spans="2:29" ht="20.100000000000001" customHeight="1">
      <c r="B123" s="57" t="s">
        <v>420</v>
      </c>
      <c r="C123" s="58" t="s">
        <v>342</v>
      </c>
      <c r="D123" s="59"/>
      <c r="E123" s="60" t="str">
        <f>AC123</f>
        <v/>
      </c>
      <c r="F123" s="59"/>
      <c r="G123" s="107"/>
      <c r="H123" s="62"/>
      <c r="I123" s="62"/>
      <c r="J123" s="62"/>
      <c r="K123" s="62"/>
      <c r="L123" s="62"/>
      <c r="M123" s="62"/>
      <c r="N123" s="62"/>
      <c r="O123" s="62"/>
      <c r="P123" s="62"/>
      <c r="Q123" s="62"/>
      <c r="R123" s="62"/>
      <c r="S123" s="62"/>
      <c r="T123" s="62"/>
      <c r="U123" s="62"/>
      <c r="V123" s="62"/>
      <c r="W123" s="62"/>
      <c r="X123" s="62"/>
      <c r="Y123" s="62"/>
      <c r="Z123" s="62"/>
      <c r="AA123" s="96">
        <v>1</v>
      </c>
      <c r="AB123" s="96">
        <f>ROUNDUP(AA123/2,0)</f>
        <v>1</v>
      </c>
      <c r="AC123" s="60" t="str">
        <f>IF(COUNTBLANK(AC124:AC124)=$AA123,"",IF(COUNTIF(AC124:AC124,"&gt;=2")&gt;=AB123,"Pass","Fail"))</f>
        <v/>
      </c>
    </row>
    <row r="124" spans="2:29" ht="24">
      <c r="B124" s="63" t="str">
        <f>".1"</f>
        <v>.1</v>
      </c>
      <c r="C124" s="64" t="s">
        <v>421</v>
      </c>
      <c r="D124" s="103"/>
      <c r="E124" s="104"/>
      <c r="F124" s="59"/>
      <c r="G124" s="144"/>
      <c r="H124" s="145"/>
      <c r="I124" s="145"/>
      <c r="J124" s="145"/>
      <c r="K124" s="146"/>
      <c r="L124" s="62"/>
      <c r="M124" s="62"/>
      <c r="N124" s="62"/>
      <c r="O124" s="62"/>
      <c r="P124" s="62"/>
      <c r="Q124" s="62"/>
      <c r="R124" s="62"/>
      <c r="S124" s="62"/>
      <c r="T124" s="62"/>
      <c r="U124" s="62"/>
      <c r="V124" s="62"/>
      <c r="W124" s="62"/>
      <c r="X124" s="62"/>
      <c r="Y124" s="62"/>
      <c r="Z124" s="62"/>
      <c r="AA124" s="96"/>
      <c r="AB124" s="96"/>
      <c r="AC124" s="105" t="str">
        <f t="shared" ref="AC124" si="19">IF(E124="","",E124)</f>
        <v/>
      </c>
    </row>
    <row r="125" spans="2:29" ht="20.100000000000001" customHeight="1">
      <c r="B125" s="57" t="s">
        <v>422</v>
      </c>
      <c r="C125" s="58" t="s">
        <v>221</v>
      </c>
      <c r="D125" s="59"/>
      <c r="E125" s="60" t="str">
        <f>AC125</f>
        <v/>
      </c>
      <c r="F125" s="59"/>
      <c r="G125" s="106"/>
      <c r="H125" s="62"/>
      <c r="I125" s="62"/>
      <c r="J125" s="62"/>
      <c r="K125" s="62"/>
      <c r="L125" s="62"/>
      <c r="M125" s="62"/>
      <c r="N125" s="62"/>
      <c r="O125" s="62"/>
      <c r="P125" s="62"/>
      <c r="Q125" s="62"/>
      <c r="R125" s="62"/>
      <c r="S125" s="62"/>
      <c r="T125" s="62"/>
      <c r="U125" s="62"/>
      <c r="V125" s="62"/>
      <c r="W125" s="62"/>
      <c r="X125" s="62"/>
      <c r="Y125" s="62"/>
      <c r="Z125" s="99"/>
      <c r="AA125" s="96">
        <v>3</v>
      </c>
      <c r="AB125" s="96">
        <f>ROUNDUP(AA125/2,0)</f>
        <v>2</v>
      </c>
      <c r="AC125" s="60" t="str">
        <f>IF(COUNTBLANK(AC126:AC128)=$AA125,"",IF(COUNTIF(AC126:AC128,"&gt;=2")&gt;=AB125,"Pass","Fail"))</f>
        <v/>
      </c>
    </row>
    <row r="126" spans="2:29" ht="15">
      <c r="B126" s="63" t="str">
        <f>".1"</f>
        <v>.1</v>
      </c>
      <c r="C126" s="64" t="s">
        <v>423</v>
      </c>
      <c r="D126" s="103"/>
      <c r="E126" s="104"/>
      <c r="F126" s="59"/>
      <c r="G126" s="144"/>
      <c r="H126" s="145"/>
      <c r="I126" s="145"/>
      <c r="J126" s="145"/>
      <c r="K126" s="146"/>
      <c r="L126" s="62"/>
      <c r="M126" s="62"/>
      <c r="N126" s="62"/>
      <c r="O126" s="62"/>
      <c r="P126" s="62"/>
      <c r="Q126" s="62"/>
      <c r="R126" s="62"/>
      <c r="S126" s="62"/>
      <c r="T126" s="62"/>
      <c r="U126" s="62"/>
      <c r="V126" s="62"/>
      <c r="W126" s="62"/>
      <c r="X126" s="62"/>
      <c r="Y126" s="62"/>
      <c r="Z126" s="62"/>
      <c r="AA126" s="96"/>
      <c r="AB126" s="96"/>
      <c r="AC126" s="105" t="str">
        <f t="shared" ref="AC126:AC128" si="20">IF(E126="","",E126)</f>
        <v/>
      </c>
    </row>
    <row r="127" spans="2:29" ht="15">
      <c r="B127" s="63" t="str">
        <f>".2"</f>
        <v>.2</v>
      </c>
      <c r="C127" s="64" t="s">
        <v>424</v>
      </c>
      <c r="D127" s="103"/>
      <c r="E127" s="104"/>
      <c r="F127" s="59"/>
      <c r="G127" s="144"/>
      <c r="H127" s="145"/>
      <c r="I127" s="145"/>
      <c r="J127" s="145"/>
      <c r="K127" s="146"/>
      <c r="L127" s="62"/>
      <c r="M127" s="62"/>
      <c r="N127" s="62"/>
      <c r="O127" s="62"/>
      <c r="P127" s="62"/>
      <c r="Q127" s="62"/>
      <c r="R127" s="62"/>
      <c r="S127" s="62"/>
      <c r="T127" s="62"/>
      <c r="U127" s="62"/>
      <c r="V127" s="62"/>
      <c r="W127" s="62"/>
      <c r="X127" s="62"/>
      <c r="Y127" s="62"/>
      <c r="Z127" s="62"/>
      <c r="AA127" s="96"/>
      <c r="AB127" s="96"/>
      <c r="AC127" s="105" t="str">
        <f t="shared" si="20"/>
        <v/>
      </c>
    </row>
    <row r="128" spans="2:29" ht="15">
      <c r="B128" s="63" t="str">
        <f>".3"</f>
        <v>.3</v>
      </c>
      <c r="C128" s="64" t="s">
        <v>425</v>
      </c>
      <c r="D128" s="103"/>
      <c r="E128" s="104"/>
      <c r="F128" s="59"/>
      <c r="G128" s="144"/>
      <c r="H128" s="145"/>
      <c r="I128" s="145"/>
      <c r="J128" s="145"/>
      <c r="K128" s="146"/>
      <c r="L128" s="62"/>
      <c r="M128" s="62"/>
      <c r="N128" s="62"/>
      <c r="O128" s="62"/>
      <c r="P128" s="62"/>
      <c r="Q128" s="62"/>
      <c r="R128" s="62"/>
      <c r="S128" s="62"/>
      <c r="T128" s="62"/>
      <c r="U128" s="62"/>
      <c r="V128" s="62"/>
      <c r="W128" s="62"/>
      <c r="X128" s="62"/>
      <c r="Y128" s="62"/>
      <c r="Z128" s="62"/>
      <c r="AA128" s="96"/>
      <c r="AB128" s="96"/>
      <c r="AC128" s="105" t="str">
        <f t="shared" si="20"/>
        <v/>
      </c>
    </row>
    <row r="129" spans="2:29" ht="20.100000000000001" customHeight="1">
      <c r="B129" s="57" t="s">
        <v>426</v>
      </c>
      <c r="C129" s="58" t="s">
        <v>228</v>
      </c>
      <c r="D129" s="59"/>
      <c r="E129" s="60" t="str">
        <f>AC129</f>
        <v/>
      </c>
      <c r="F129" s="59"/>
      <c r="G129" s="106"/>
      <c r="H129" s="62"/>
      <c r="I129" s="62"/>
      <c r="J129" s="62"/>
      <c r="K129" s="62"/>
      <c r="L129" s="62"/>
      <c r="M129" s="62"/>
      <c r="N129" s="62"/>
      <c r="O129" s="62"/>
      <c r="P129" s="62"/>
      <c r="Q129" s="62"/>
      <c r="R129" s="62"/>
      <c r="S129" s="62"/>
      <c r="T129" s="62"/>
      <c r="U129" s="62"/>
      <c r="V129" s="62"/>
      <c r="W129" s="62"/>
      <c r="X129" s="62"/>
      <c r="Y129" s="62"/>
      <c r="Z129" s="99"/>
      <c r="AA129" s="96">
        <v>5</v>
      </c>
      <c r="AB129" s="96">
        <f>ROUNDUP(AA129/2,0)</f>
        <v>3</v>
      </c>
      <c r="AC129" s="60" t="str">
        <f>IF(COUNTBLANK(AC130:AC134)=$AA129,"",IF(COUNTIF(AC130:AC134,"&gt;=2")&gt;=AB129,"Pass","Fail"))</f>
        <v/>
      </c>
    </row>
    <row r="130" spans="2:29" ht="24">
      <c r="B130" s="63" t="str">
        <f>".1"</f>
        <v>.1</v>
      </c>
      <c r="C130" s="64" t="s">
        <v>229</v>
      </c>
      <c r="D130" s="103"/>
      <c r="E130" s="104"/>
      <c r="F130" s="59"/>
      <c r="G130" s="144"/>
      <c r="H130" s="145"/>
      <c r="I130" s="145"/>
      <c r="J130" s="145"/>
      <c r="K130" s="146"/>
      <c r="L130" s="62"/>
      <c r="M130" s="62"/>
      <c r="N130" s="62"/>
      <c r="O130" s="62"/>
      <c r="P130" s="62"/>
      <c r="Q130" s="62"/>
      <c r="R130" s="62"/>
      <c r="S130" s="62"/>
      <c r="T130" s="62"/>
      <c r="U130" s="62"/>
      <c r="V130" s="62"/>
      <c r="W130" s="62"/>
      <c r="X130" s="62"/>
      <c r="Y130" s="62"/>
      <c r="Z130" s="62"/>
      <c r="AA130" s="96"/>
      <c r="AB130" s="96"/>
      <c r="AC130" s="105" t="str">
        <f t="shared" ref="AC130:AC134" si="21">IF(E130="","",E130)</f>
        <v/>
      </c>
    </row>
    <row r="131" spans="2:29" ht="15">
      <c r="B131" s="63" t="str">
        <f>".2"</f>
        <v>.2</v>
      </c>
      <c r="C131" s="64" t="s">
        <v>230</v>
      </c>
      <c r="D131" s="103"/>
      <c r="E131" s="104"/>
      <c r="F131" s="59"/>
      <c r="G131" s="144"/>
      <c r="H131" s="145"/>
      <c r="I131" s="145"/>
      <c r="J131" s="145"/>
      <c r="K131" s="146"/>
      <c r="L131" s="62"/>
      <c r="M131" s="62"/>
      <c r="N131" s="62"/>
      <c r="O131" s="62"/>
      <c r="P131" s="62"/>
      <c r="Q131" s="62"/>
      <c r="R131" s="62"/>
      <c r="S131" s="62"/>
      <c r="T131" s="62"/>
      <c r="U131" s="62"/>
      <c r="V131" s="62"/>
      <c r="W131" s="62"/>
      <c r="X131" s="62"/>
      <c r="Y131" s="62"/>
      <c r="Z131" s="62"/>
      <c r="AA131" s="96"/>
      <c r="AB131" s="96"/>
      <c r="AC131" s="105" t="str">
        <f t="shared" si="21"/>
        <v/>
      </c>
    </row>
    <row r="132" spans="2:29" ht="24">
      <c r="B132" s="63" t="str">
        <f>".3"</f>
        <v>.3</v>
      </c>
      <c r="C132" s="64" t="s">
        <v>231</v>
      </c>
      <c r="D132" s="103"/>
      <c r="E132" s="104"/>
      <c r="F132" s="59"/>
      <c r="G132" s="144"/>
      <c r="H132" s="145"/>
      <c r="I132" s="145"/>
      <c r="J132" s="145"/>
      <c r="K132" s="146"/>
      <c r="L132" s="62"/>
      <c r="M132" s="62"/>
      <c r="N132" s="62"/>
      <c r="O132" s="62"/>
      <c r="P132" s="62"/>
      <c r="Q132" s="62"/>
      <c r="R132" s="62"/>
      <c r="S132" s="62"/>
      <c r="T132" s="62"/>
      <c r="U132" s="62"/>
      <c r="V132" s="62"/>
      <c r="W132" s="62"/>
      <c r="X132" s="62"/>
      <c r="Y132" s="62"/>
      <c r="Z132" s="62"/>
      <c r="AA132" s="96"/>
      <c r="AB132" s="96"/>
      <c r="AC132" s="105" t="str">
        <f t="shared" si="21"/>
        <v/>
      </c>
    </row>
    <row r="133" spans="2:29" ht="24">
      <c r="B133" s="63" t="str">
        <f>".4"</f>
        <v>.4</v>
      </c>
      <c r="C133" s="64" t="s">
        <v>427</v>
      </c>
      <c r="D133" s="103"/>
      <c r="E133" s="104"/>
      <c r="F133" s="59"/>
      <c r="G133" s="144"/>
      <c r="H133" s="145"/>
      <c r="I133" s="145"/>
      <c r="J133" s="145"/>
      <c r="K133" s="146"/>
      <c r="L133" s="62"/>
      <c r="M133" s="62"/>
      <c r="N133" s="62"/>
      <c r="O133" s="62"/>
      <c r="P133" s="62"/>
      <c r="Q133" s="62"/>
      <c r="R133" s="62"/>
      <c r="S133" s="62"/>
      <c r="T133" s="62"/>
      <c r="U133" s="62"/>
      <c r="V133" s="62"/>
      <c r="W133" s="62"/>
      <c r="X133" s="62"/>
      <c r="Y133" s="62"/>
      <c r="Z133" s="62"/>
      <c r="AA133" s="96"/>
      <c r="AB133" s="96"/>
      <c r="AC133" s="105" t="str">
        <f t="shared" si="21"/>
        <v/>
      </c>
    </row>
    <row r="134" spans="2:29" ht="24">
      <c r="B134" s="63" t="str">
        <f>".5"</f>
        <v>.5</v>
      </c>
      <c r="C134" s="64" t="s">
        <v>233</v>
      </c>
      <c r="D134" s="103"/>
      <c r="E134" s="104"/>
      <c r="F134" s="59"/>
      <c r="G134" s="144"/>
      <c r="H134" s="145"/>
      <c r="I134" s="145"/>
      <c r="J134" s="145"/>
      <c r="K134" s="146"/>
      <c r="L134" s="62"/>
      <c r="M134" s="62"/>
      <c r="N134" s="62"/>
      <c r="O134" s="62"/>
      <c r="P134" s="62"/>
      <c r="Q134" s="62"/>
      <c r="R134" s="62"/>
      <c r="S134" s="62"/>
      <c r="T134" s="62"/>
      <c r="U134" s="62"/>
      <c r="V134" s="62"/>
      <c r="W134" s="62"/>
      <c r="X134" s="62"/>
      <c r="Y134" s="62"/>
      <c r="Z134" s="62"/>
      <c r="AA134" s="96"/>
      <c r="AB134" s="96"/>
      <c r="AC134" s="105" t="str">
        <f t="shared" si="21"/>
        <v/>
      </c>
    </row>
    <row r="135" spans="2:29" ht="20.100000000000001" customHeight="1">
      <c r="B135" s="57" t="s">
        <v>428</v>
      </c>
      <c r="C135" s="58" t="s">
        <v>234</v>
      </c>
      <c r="D135" s="59"/>
      <c r="E135" s="60" t="str">
        <f>AC135</f>
        <v/>
      </c>
      <c r="F135" s="59"/>
      <c r="G135" s="106"/>
      <c r="H135" s="62"/>
      <c r="I135" s="62"/>
      <c r="J135" s="62"/>
      <c r="K135" s="62"/>
      <c r="L135" s="62"/>
      <c r="M135" s="62"/>
      <c r="N135" s="62"/>
      <c r="O135" s="62"/>
      <c r="P135" s="62"/>
      <c r="Q135" s="62"/>
      <c r="R135" s="62"/>
      <c r="S135" s="62"/>
      <c r="T135" s="62"/>
      <c r="U135" s="62"/>
      <c r="V135" s="62"/>
      <c r="W135" s="62"/>
      <c r="X135" s="62"/>
      <c r="Y135" s="62"/>
      <c r="Z135" s="99"/>
      <c r="AA135" s="96">
        <v>5</v>
      </c>
      <c r="AB135" s="96">
        <f>ROUNDUP(AA135/2,0)</f>
        <v>3</v>
      </c>
      <c r="AC135" s="60" t="str">
        <f>IF(COUNTBLANK(AC136:AC140)=$AA135,"",IF(COUNTIF(AC136:AC140,"&gt;=2")&gt;=AB135,"Pass","Fail"))</f>
        <v/>
      </c>
    </row>
    <row r="136" spans="2:29" ht="24">
      <c r="B136" s="63" t="str">
        <f>".1"</f>
        <v>.1</v>
      </c>
      <c r="C136" s="64" t="s">
        <v>235</v>
      </c>
      <c r="D136" s="103"/>
      <c r="E136" s="104"/>
      <c r="F136" s="59"/>
      <c r="G136" s="144"/>
      <c r="H136" s="145"/>
      <c r="I136" s="145"/>
      <c r="J136" s="145"/>
      <c r="K136" s="146"/>
      <c r="L136" s="62"/>
      <c r="M136" s="62"/>
      <c r="N136" s="62"/>
      <c r="O136" s="62"/>
      <c r="P136" s="62"/>
      <c r="Q136" s="62"/>
      <c r="R136" s="62"/>
      <c r="S136" s="62"/>
      <c r="T136" s="62"/>
      <c r="U136" s="62"/>
      <c r="V136" s="62"/>
      <c r="W136" s="62"/>
      <c r="X136" s="62"/>
      <c r="Y136" s="62"/>
      <c r="Z136" s="62"/>
      <c r="AA136" s="96"/>
      <c r="AB136" s="96"/>
      <c r="AC136" s="105" t="str">
        <f t="shared" ref="AC136:AC140" si="22">IF(E136="","",E136)</f>
        <v/>
      </c>
    </row>
    <row r="137" spans="2:29" ht="24">
      <c r="B137" s="63" t="str">
        <f>".2"</f>
        <v>.2</v>
      </c>
      <c r="C137" s="64" t="s">
        <v>236</v>
      </c>
      <c r="D137" s="103"/>
      <c r="E137" s="104"/>
      <c r="F137" s="59"/>
      <c r="G137" s="144"/>
      <c r="H137" s="145"/>
      <c r="I137" s="145"/>
      <c r="J137" s="145"/>
      <c r="K137" s="146"/>
      <c r="L137" s="62"/>
      <c r="M137" s="62"/>
      <c r="N137" s="62"/>
      <c r="O137" s="62"/>
      <c r="P137" s="62"/>
      <c r="Q137" s="62"/>
      <c r="R137" s="62"/>
      <c r="S137" s="62"/>
      <c r="T137" s="62"/>
      <c r="U137" s="62"/>
      <c r="V137" s="62"/>
      <c r="W137" s="62"/>
      <c r="X137" s="62"/>
      <c r="Y137" s="62"/>
      <c r="Z137" s="62"/>
      <c r="AA137" s="96"/>
      <c r="AB137" s="96"/>
      <c r="AC137" s="105" t="str">
        <f t="shared" si="22"/>
        <v/>
      </c>
    </row>
    <row r="138" spans="2:29" ht="36">
      <c r="B138" s="63" t="str">
        <f>".3"</f>
        <v>.3</v>
      </c>
      <c r="C138" s="64" t="s">
        <v>237</v>
      </c>
      <c r="D138" s="103"/>
      <c r="E138" s="104"/>
      <c r="F138" s="59"/>
      <c r="G138" s="144"/>
      <c r="H138" s="145"/>
      <c r="I138" s="145"/>
      <c r="J138" s="145"/>
      <c r="K138" s="146"/>
      <c r="L138" s="62"/>
      <c r="M138" s="62"/>
      <c r="N138" s="62"/>
      <c r="O138" s="62"/>
      <c r="P138" s="62"/>
      <c r="Q138" s="62"/>
      <c r="R138" s="62"/>
      <c r="S138" s="62"/>
      <c r="T138" s="62"/>
      <c r="U138" s="62"/>
      <c r="V138" s="62"/>
      <c r="W138" s="62"/>
      <c r="X138" s="62"/>
      <c r="Y138" s="62"/>
      <c r="Z138" s="62"/>
      <c r="AA138" s="96"/>
      <c r="AB138" s="96"/>
      <c r="AC138" s="105" t="str">
        <f t="shared" si="22"/>
        <v/>
      </c>
    </row>
    <row r="139" spans="2:29" ht="24">
      <c r="B139" s="63" t="str">
        <f>".4"</f>
        <v>.4</v>
      </c>
      <c r="C139" s="64" t="s">
        <v>238</v>
      </c>
      <c r="D139" s="103"/>
      <c r="E139" s="104"/>
      <c r="F139" s="59"/>
      <c r="G139" s="144"/>
      <c r="H139" s="145"/>
      <c r="I139" s="145"/>
      <c r="J139" s="145"/>
      <c r="K139" s="146"/>
      <c r="L139" s="62"/>
      <c r="M139" s="62"/>
      <c r="N139" s="62"/>
      <c r="O139" s="62"/>
      <c r="P139" s="62"/>
      <c r="Q139" s="62"/>
      <c r="R139" s="62"/>
      <c r="S139" s="62"/>
      <c r="T139" s="62"/>
      <c r="U139" s="62"/>
      <c r="V139" s="62"/>
      <c r="W139" s="62"/>
      <c r="X139" s="62"/>
      <c r="Y139" s="62"/>
      <c r="Z139" s="62"/>
      <c r="AA139" s="96"/>
      <c r="AB139" s="96"/>
      <c r="AC139" s="105" t="str">
        <f t="shared" si="22"/>
        <v/>
      </c>
    </row>
    <row r="140" spans="2:29" ht="15">
      <c r="B140" s="63" t="str">
        <f>".5"</f>
        <v>.5</v>
      </c>
      <c r="C140" s="64" t="s">
        <v>239</v>
      </c>
      <c r="D140" s="103"/>
      <c r="E140" s="104"/>
      <c r="F140" s="59"/>
      <c r="G140" s="144"/>
      <c r="H140" s="145"/>
      <c r="I140" s="145"/>
      <c r="J140" s="145"/>
      <c r="K140" s="146"/>
      <c r="L140" s="62"/>
      <c r="M140" s="62"/>
      <c r="N140" s="62"/>
      <c r="O140" s="62"/>
      <c r="P140" s="62"/>
      <c r="Q140" s="62"/>
      <c r="R140" s="62"/>
      <c r="S140" s="62"/>
      <c r="T140" s="62"/>
      <c r="U140" s="62"/>
      <c r="V140" s="62"/>
      <c r="W140" s="62"/>
      <c r="X140" s="62"/>
      <c r="Y140" s="62"/>
      <c r="Z140" s="62"/>
      <c r="AA140" s="96"/>
      <c r="AB140" s="96"/>
      <c r="AC140" s="105" t="str">
        <f t="shared" si="22"/>
        <v/>
      </c>
    </row>
    <row r="141" spans="2:29" ht="20.100000000000001" customHeight="1">
      <c r="B141" s="57" t="s">
        <v>429</v>
      </c>
      <c r="C141" s="58" t="s">
        <v>240</v>
      </c>
      <c r="D141" s="59"/>
      <c r="E141" s="60" t="str">
        <f>AC141</f>
        <v/>
      </c>
      <c r="F141" s="59"/>
      <c r="G141" s="106"/>
      <c r="H141" s="62"/>
      <c r="I141" s="62"/>
      <c r="J141" s="62"/>
      <c r="K141" s="62"/>
      <c r="L141" s="62"/>
      <c r="M141" s="62"/>
      <c r="N141" s="62"/>
      <c r="O141" s="62"/>
      <c r="P141" s="62"/>
      <c r="Q141" s="62"/>
      <c r="R141" s="62"/>
      <c r="S141" s="62"/>
      <c r="T141" s="62"/>
      <c r="U141" s="62"/>
      <c r="V141" s="62"/>
      <c r="W141" s="62"/>
      <c r="X141" s="62"/>
      <c r="Y141" s="62"/>
      <c r="Z141" s="99"/>
      <c r="AA141" s="96">
        <v>3</v>
      </c>
      <c r="AB141" s="96">
        <f>ROUNDUP(AA141/2,0)</f>
        <v>2</v>
      </c>
      <c r="AC141" s="60" t="str">
        <f>IF(COUNTBLANK(AC142:AC144)=$AA141,"",IF(COUNTIF(AC142:AC144,"&gt;=2")&gt;=AB141,"Pass","Fail"))</f>
        <v/>
      </c>
    </row>
    <row r="142" spans="2:29" ht="24">
      <c r="B142" s="63" t="str">
        <f>".1"</f>
        <v>.1</v>
      </c>
      <c r="C142" s="64" t="s">
        <v>430</v>
      </c>
      <c r="D142" s="103"/>
      <c r="E142" s="104"/>
      <c r="F142" s="59"/>
      <c r="G142" s="144"/>
      <c r="H142" s="145"/>
      <c r="I142" s="145"/>
      <c r="J142" s="145"/>
      <c r="K142" s="146"/>
      <c r="L142" s="62"/>
      <c r="M142" s="62"/>
      <c r="N142" s="62"/>
      <c r="O142" s="62"/>
      <c r="P142" s="62"/>
      <c r="Q142" s="62"/>
      <c r="R142" s="62"/>
      <c r="S142" s="62"/>
      <c r="T142" s="62"/>
      <c r="U142" s="62"/>
      <c r="V142" s="62"/>
      <c r="W142" s="62"/>
      <c r="X142" s="62"/>
      <c r="Y142" s="62"/>
      <c r="Z142" s="62"/>
      <c r="AA142" s="96"/>
      <c r="AB142" s="96"/>
      <c r="AC142" s="105" t="str">
        <f t="shared" ref="AC142:AC144" si="23">IF(E142="","",E142)</f>
        <v/>
      </c>
    </row>
    <row r="143" spans="2:29" ht="24">
      <c r="B143" s="63" t="str">
        <f>".2"</f>
        <v>.2</v>
      </c>
      <c r="C143" s="64" t="s">
        <v>431</v>
      </c>
      <c r="D143" s="103"/>
      <c r="E143" s="104"/>
      <c r="F143" s="59"/>
      <c r="G143" s="110"/>
      <c r="H143" s="111"/>
      <c r="I143" s="111"/>
      <c r="J143" s="111"/>
      <c r="K143" s="112"/>
      <c r="L143" s="62"/>
      <c r="M143" s="62"/>
      <c r="N143" s="62"/>
      <c r="O143" s="62"/>
      <c r="P143" s="62"/>
      <c r="Q143" s="62"/>
      <c r="R143" s="62"/>
      <c r="S143" s="62"/>
      <c r="T143" s="62"/>
      <c r="U143" s="62"/>
      <c r="V143" s="62"/>
      <c r="W143" s="62"/>
      <c r="X143" s="62"/>
      <c r="Y143" s="62"/>
      <c r="Z143" s="62"/>
      <c r="AA143" s="96"/>
      <c r="AB143" s="96"/>
      <c r="AC143" s="105" t="str">
        <f t="shared" si="23"/>
        <v/>
      </c>
    </row>
    <row r="144" spans="2:29" ht="15">
      <c r="B144" s="63" t="str">
        <f>".3"</f>
        <v>.3</v>
      </c>
      <c r="C144" s="64" t="s">
        <v>432</v>
      </c>
      <c r="D144" s="103"/>
      <c r="E144" s="104"/>
      <c r="F144" s="59"/>
      <c r="G144" s="144"/>
      <c r="H144" s="145"/>
      <c r="I144" s="145"/>
      <c r="J144" s="145"/>
      <c r="K144" s="146"/>
      <c r="L144" s="62"/>
      <c r="M144" s="62"/>
      <c r="N144" s="62"/>
      <c r="O144" s="62"/>
      <c r="P144" s="62"/>
      <c r="Q144" s="62"/>
      <c r="R144" s="62"/>
      <c r="S144" s="62"/>
      <c r="T144" s="62"/>
      <c r="U144" s="62"/>
      <c r="V144" s="62"/>
      <c r="W144" s="62"/>
      <c r="X144" s="62"/>
      <c r="Y144" s="62"/>
      <c r="Z144" s="62"/>
      <c r="AA144" s="96"/>
      <c r="AB144" s="96"/>
      <c r="AC144" s="105" t="str">
        <f t="shared" si="23"/>
        <v/>
      </c>
    </row>
    <row r="145" spans="2:29" ht="20.100000000000001" customHeight="1">
      <c r="B145" s="57" t="s">
        <v>433</v>
      </c>
      <c r="C145" s="58" t="s">
        <v>50</v>
      </c>
      <c r="D145" s="59"/>
      <c r="E145" s="60" t="str">
        <f>AC145</f>
        <v/>
      </c>
      <c r="F145" s="59"/>
      <c r="G145" s="106"/>
      <c r="H145" s="62"/>
      <c r="I145" s="62"/>
      <c r="J145" s="62"/>
      <c r="K145" s="62"/>
      <c r="L145" s="62"/>
      <c r="M145" s="62"/>
      <c r="N145" s="62"/>
      <c r="O145" s="62"/>
      <c r="P145" s="62"/>
      <c r="Q145" s="62"/>
      <c r="R145" s="62"/>
      <c r="S145" s="62"/>
      <c r="T145" s="62"/>
      <c r="U145" s="62"/>
      <c r="V145" s="62"/>
      <c r="W145" s="62"/>
      <c r="X145" s="62"/>
      <c r="Y145" s="62"/>
      <c r="Z145" s="99"/>
      <c r="AA145" s="96">
        <v>6</v>
      </c>
      <c r="AB145" s="96">
        <f>ROUNDUP(AA145/2,0)</f>
        <v>3</v>
      </c>
      <c r="AC145" s="60" t="str">
        <f>IF(COUNTBLANK(AC146:AC151)=$AA145,"",IF(COUNTIF(AC146:AC151,"&gt;=2")&gt;=AB145,"Pass","Fail"))</f>
        <v/>
      </c>
    </row>
    <row r="146" spans="2:29" ht="24">
      <c r="B146" s="63" t="str">
        <f>".1"</f>
        <v>.1</v>
      </c>
      <c r="C146" s="64" t="s">
        <v>434</v>
      </c>
      <c r="D146" s="103"/>
      <c r="E146" s="104"/>
      <c r="F146" s="59"/>
      <c r="G146" s="144"/>
      <c r="H146" s="145"/>
      <c r="I146" s="145"/>
      <c r="J146" s="145"/>
      <c r="K146" s="146"/>
      <c r="L146" s="62"/>
      <c r="M146" s="62"/>
      <c r="N146" s="62"/>
      <c r="O146" s="62"/>
      <c r="P146" s="62"/>
      <c r="Q146" s="62"/>
      <c r="R146" s="62"/>
      <c r="S146" s="62"/>
      <c r="T146" s="62"/>
      <c r="U146" s="62"/>
      <c r="V146" s="62"/>
      <c r="W146" s="62"/>
      <c r="X146" s="62"/>
      <c r="Y146" s="62"/>
      <c r="Z146" s="62"/>
      <c r="AA146" s="96"/>
      <c r="AB146" s="96"/>
      <c r="AC146" s="105" t="str">
        <f t="shared" ref="AC146:AC151" si="24">IF(E146="","",E146)</f>
        <v/>
      </c>
    </row>
    <row r="147" spans="2:29" ht="15">
      <c r="B147" s="63" t="str">
        <f>".2"</f>
        <v>.2</v>
      </c>
      <c r="C147" s="64" t="s">
        <v>435</v>
      </c>
      <c r="D147" s="103"/>
      <c r="E147" s="104"/>
      <c r="F147" s="59"/>
      <c r="G147" s="110"/>
      <c r="H147" s="111"/>
      <c r="I147" s="111"/>
      <c r="J147" s="111"/>
      <c r="K147" s="112"/>
      <c r="L147" s="62"/>
      <c r="M147" s="62"/>
      <c r="N147" s="62"/>
      <c r="O147" s="62"/>
      <c r="P147" s="62"/>
      <c r="Q147" s="62"/>
      <c r="R147" s="62"/>
      <c r="S147" s="62"/>
      <c r="T147" s="62"/>
      <c r="U147" s="62"/>
      <c r="V147" s="62"/>
      <c r="W147" s="62"/>
      <c r="X147" s="62"/>
      <c r="Y147" s="62"/>
      <c r="Z147" s="62"/>
      <c r="AA147" s="96"/>
      <c r="AB147" s="96"/>
      <c r="AC147" s="105" t="str">
        <f t="shared" si="24"/>
        <v/>
      </c>
    </row>
    <row r="148" spans="2:29" ht="24">
      <c r="B148" s="63" t="str">
        <f>".3"</f>
        <v>.3</v>
      </c>
      <c r="C148" s="64" t="s">
        <v>436</v>
      </c>
      <c r="D148" s="103"/>
      <c r="E148" s="104"/>
      <c r="F148" s="59"/>
      <c r="G148" s="110"/>
      <c r="H148" s="111"/>
      <c r="I148" s="111"/>
      <c r="J148" s="111"/>
      <c r="K148" s="112"/>
      <c r="L148" s="62"/>
      <c r="M148" s="62"/>
      <c r="N148" s="62"/>
      <c r="O148" s="62"/>
      <c r="P148" s="62"/>
      <c r="Q148" s="62"/>
      <c r="R148" s="62"/>
      <c r="S148" s="62"/>
      <c r="T148" s="62"/>
      <c r="U148" s="62"/>
      <c r="V148" s="62"/>
      <c r="W148" s="62"/>
      <c r="X148" s="62"/>
      <c r="Y148" s="62"/>
      <c r="Z148" s="62"/>
      <c r="AA148" s="96"/>
      <c r="AB148" s="96"/>
      <c r="AC148" s="105" t="str">
        <f t="shared" si="24"/>
        <v/>
      </c>
    </row>
    <row r="149" spans="2:29" ht="24">
      <c r="B149" s="63" t="str">
        <f>".4"</f>
        <v>.4</v>
      </c>
      <c r="C149" s="64" t="s">
        <v>437</v>
      </c>
      <c r="D149" s="103"/>
      <c r="E149" s="104"/>
      <c r="F149" s="59"/>
      <c r="G149" s="144"/>
      <c r="H149" s="145"/>
      <c r="I149" s="145"/>
      <c r="J149" s="145"/>
      <c r="K149" s="146"/>
      <c r="L149" s="62"/>
      <c r="M149" s="62"/>
      <c r="N149" s="62"/>
      <c r="O149" s="62"/>
      <c r="P149" s="62"/>
      <c r="Q149" s="62"/>
      <c r="R149" s="62"/>
      <c r="S149" s="62"/>
      <c r="T149" s="62"/>
      <c r="U149" s="62"/>
      <c r="V149" s="62"/>
      <c r="W149" s="62"/>
      <c r="X149" s="62"/>
      <c r="Y149" s="62"/>
      <c r="Z149" s="62"/>
      <c r="AA149" s="96"/>
      <c r="AB149" s="96"/>
      <c r="AC149" s="105" t="str">
        <f t="shared" si="24"/>
        <v/>
      </c>
    </row>
    <row r="150" spans="2:29" ht="15">
      <c r="B150" s="63" t="str">
        <f>".5"</f>
        <v>.5</v>
      </c>
      <c r="C150" s="64" t="s">
        <v>438</v>
      </c>
      <c r="D150" s="103"/>
      <c r="E150" s="104"/>
      <c r="F150" s="59"/>
      <c r="G150" s="144"/>
      <c r="H150" s="145"/>
      <c r="I150" s="145"/>
      <c r="J150" s="145"/>
      <c r="K150" s="146"/>
      <c r="L150" s="62"/>
      <c r="M150" s="62"/>
      <c r="N150" s="62"/>
      <c r="O150" s="62"/>
      <c r="P150" s="62"/>
      <c r="Q150" s="62"/>
      <c r="R150" s="62"/>
      <c r="S150" s="62"/>
      <c r="T150" s="62"/>
      <c r="U150" s="62"/>
      <c r="V150" s="62"/>
      <c r="W150" s="62"/>
      <c r="X150" s="62"/>
      <c r="Y150" s="62"/>
      <c r="Z150" s="62"/>
      <c r="AA150" s="96"/>
      <c r="AB150" s="96"/>
      <c r="AC150" s="105" t="str">
        <f t="shared" si="24"/>
        <v/>
      </c>
    </row>
    <row r="151" spans="2:29" ht="15">
      <c r="B151" s="63" t="str">
        <f>".6"</f>
        <v>.6</v>
      </c>
      <c r="C151" s="64" t="s">
        <v>439</v>
      </c>
      <c r="D151" s="103"/>
      <c r="E151" s="104"/>
      <c r="F151" s="59"/>
      <c r="G151" s="144"/>
      <c r="H151" s="145"/>
      <c r="I151" s="145"/>
      <c r="J151" s="145"/>
      <c r="K151" s="146"/>
      <c r="L151" s="62"/>
      <c r="M151" s="62"/>
      <c r="N151" s="62"/>
      <c r="O151" s="62"/>
      <c r="P151" s="62"/>
      <c r="Q151" s="62"/>
      <c r="R151" s="62"/>
      <c r="S151" s="62"/>
      <c r="T151" s="62"/>
      <c r="U151" s="62"/>
      <c r="V151" s="62"/>
      <c r="W151" s="62"/>
      <c r="X151" s="62"/>
      <c r="Y151" s="62"/>
      <c r="Z151" s="62"/>
      <c r="AA151" s="96"/>
      <c r="AB151" s="96"/>
      <c r="AC151" s="105" t="str">
        <f t="shared" si="24"/>
        <v/>
      </c>
    </row>
    <row r="152" spans="2:29" s="53" customFormat="1" ht="15.95" customHeight="1">
      <c r="AA152" s="77"/>
      <c r="AB152" s="77"/>
      <c r="AC152" s="77"/>
    </row>
    <row r="153" spans="2:29" s="53" customFormat="1" ht="15.95" customHeight="1">
      <c r="C153" s="72" t="s">
        <v>245</v>
      </c>
      <c r="AA153" s="101"/>
      <c r="AB153" s="101"/>
      <c r="AC153" s="101"/>
    </row>
    <row r="154" spans="2:29" s="53" customFormat="1" ht="9" customHeight="1">
      <c r="C154" s="72"/>
      <c r="AA154" s="101"/>
      <c r="AB154" s="101"/>
      <c r="AC154" s="101"/>
    </row>
    <row r="155" spans="2:29" s="53" customFormat="1" ht="18" customHeight="1">
      <c r="C155" s="73" t="s">
        <v>246</v>
      </c>
      <c r="E155" s="74">
        <f>COUNTIF(E9:E34,"Pass")</f>
        <v>0</v>
      </c>
      <c r="G155" s="155"/>
      <c r="H155" s="155"/>
      <c r="I155" s="155"/>
      <c r="J155" s="155"/>
      <c r="K155" s="155"/>
      <c r="AA155" s="77"/>
      <c r="AB155" s="77"/>
      <c r="AC155" s="77"/>
    </row>
    <row r="156" spans="2:29" s="53" customFormat="1" ht="18" customHeight="1">
      <c r="C156" s="73" t="s">
        <v>247</v>
      </c>
      <c r="E156" s="74">
        <f>COUNTIF(E37:E95,"Pass")</f>
        <v>0</v>
      </c>
      <c r="G156" s="155"/>
      <c r="H156" s="155"/>
      <c r="I156" s="155"/>
      <c r="J156" s="155"/>
      <c r="K156" s="155"/>
      <c r="AA156" s="77"/>
      <c r="AB156" s="77"/>
      <c r="AC156" s="77"/>
    </row>
    <row r="157" spans="2:29" s="53" customFormat="1" ht="18" customHeight="1">
      <c r="C157" s="73" t="s">
        <v>248</v>
      </c>
      <c r="E157" s="74">
        <f>COUNTIF(E98:E151,"Pass")</f>
        <v>0</v>
      </c>
      <c r="G157" s="156"/>
      <c r="H157" s="156"/>
      <c r="I157" s="156"/>
      <c r="J157" s="156"/>
      <c r="K157" s="156"/>
      <c r="L157" s="115"/>
      <c r="M157" s="115"/>
      <c r="N157" s="115"/>
      <c r="O157" s="115"/>
      <c r="P157" s="115"/>
      <c r="Q157" s="115"/>
      <c r="R157" s="115"/>
      <c r="S157" s="115"/>
      <c r="T157" s="115"/>
      <c r="U157" s="115"/>
      <c r="V157" s="115"/>
      <c r="W157" s="115"/>
      <c r="X157" s="115"/>
      <c r="Y157" s="115"/>
      <c r="Z157" s="115"/>
      <c r="AA157" s="77"/>
      <c r="AB157" s="77"/>
      <c r="AC157" s="77"/>
    </row>
    <row r="158" spans="2:29" s="53" customFormat="1" ht="18" customHeight="1">
      <c r="C158" s="75" t="s">
        <v>249</v>
      </c>
      <c r="E158" s="109" t="str">
        <f>IF(SUM(E155:E157)=0,"",IF(SUM(E155:E157)&gt;=E160,"Pass","Fail"))</f>
        <v/>
      </c>
      <c r="L158" s="115"/>
      <c r="M158" s="115"/>
      <c r="N158" s="115"/>
      <c r="O158" s="115"/>
      <c r="P158" s="115"/>
      <c r="Q158" s="115"/>
      <c r="R158" s="115"/>
      <c r="S158" s="115"/>
      <c r="T158" s="115"/>
      <c r="U158" s="115"/>
      <c r="V158" s="115"/>
      <c r="W158" s="115"/>
      <c r="X158" s="115"/>
      <c r="Y158" s="115"/>
      <c r="Z158" s="115"/>
      <c r="AA158" s="77"/>
      <c r="AB158" s="77"/>
      <c r="AC158" s="77"/>
    </row>
    <row r="159" spans="2:29" s="53" customFormat="1" ht="11.1" customHeight="1">
      <c r="C159" s="77"/>
    </row>
    <row r="160" spans="2:29" ht="18" customHeight="1">
      <c r="C160" s="73" t="s">
        <v>250</v>
      </c>
      <c r="E160" s="78">
        <v>24</v>
      </c>
    </row>
    <row r="161" spans="3:9" s="53" customFormat="1" ht="20.100000000000001" customHeight="1"/>
    <row r="162" spans="3:9" s="53" customFormat="1" ht="15"/>
    <row r="163" spans="3:9" s="53" customFormat="1" ht="15">
      <c r="C163" s="79"/>
    </row>
    <row r="164" spans="3:9" s="53" customFormat="1" ht="15"/>
    <row r="165" spans="3:9" s="53" customFormat="1" ht="15"/>
    <row r="166" spans="3:9" s="53" customFormat="1" ht="15"/>
    <row r="167" spans="3:9" s="53" customFormat="1" ht="15"/>
    <row r="168" spans="3:9" s="53" customFormat="1" ht="15"/>
    <row r="169" spans="3:9" s="53" customFormat="1" ht="15"/>
    <row r="170" spans="3:9" s="53" customFormat="1" ht="15"/>
    <row r="171" spans="3:9" s="53" customFormat="1" ht="15">
      <c r="C171" s="45"/>
      <c r="E171" s="45"/>
      <c r="F171" s="45"/>
      <c r="G171" s="45"/>
      <c r="H171" s="45"/>
      <c r="I171" s="45"/>
    </row>
  </sheetData>
  <mergeCells count="112">
    <mergeCell ref="G151:K151"/>
    <mergeCell ref="G155:K155"/>
    <mergeCell ref="G156:K156"/>
    <mergeCell ref="G157:K157"/>
    <mergeCell ref="G140:K140"/>
    <mergeCell ref="G142:K142"/>
    <mergeCell ref="G144:K144"/>
    <mergeCell ref="G146:K146"/>
    <mergeCell ref="G149:K149"/>
    <mergeCell ref="G150:K150"/>
    <mergeCell ref="G133:K133"/>
    <mergeCell ref="G134:K134"/>
    <mergeCell ref="G136:K136"/>
    <mergeCell ref="G137:K137"/>
    <mergeCell ref="G138:K138"/>
    <mergeCell ref="G139:K139"/>
    <mergeCell ref="G126:K126"/>
    <mergeCell ref="G127:K127"/>
    <mergeCell ref="G128:K128"/>
    <mergeCell ref="G130:K130"/>
    <mergeCell ref="G131:K131"/>
    <mergeCell ref="G132:K132"/>
    <mergeCell ref="G117:K117"/>
    <mergeCell ref="G118:K118"/>
    <mergeCell ref="G120:K120"/>
    <mergeCell ref="G121:K121"/>
    <mergeCell ref="G122:K122"/>
    <mergeCell ref="G124:K124"/>
    <mergeCell ref="G109:K109"/>
    <mergeCell ref="G110:K110"/>
    <mergeCell ref="G111:K111"/>
    <mergeCell ref="G112:K112"/>
    <mergeCell ref="G114:K114"/>
    <mergeCell ref="G116:K116"/>
    <mergeCell ref="G99:K99"/>
    <mergeCell ref="G100:K100"/>
    <mergeCell ref="G102:K102"/>
    <mergeCell ref="G104:K104"/>
    <mergeCell ref="G105:K105"/>
    <mergeCell ref="G107:K107"/>
    <mergeCell ref="G89:K89"/>
    <mergeCell ref="G91:K91"/>
    <mergeCell ref="G92:K92"/>
    <mergeCell ref="G93:K93"/>
    <mergeCell ref="G94:K94"/>
    <mergeCell ref="G95:K95"/>
    <mergeCell ref="G82:K82"/>
    <mergeCell ref="G83:K83"/>
    <mergeCell ref="G85:K85"/>
    <mergeCell ref="G86:K86"/>
    <mergeCell ref="G87:K87"/>
    <mergeCell ref="G88:K88"/>
    <mergeCell ref="G75:K75"/>
    <mergeCell ref="G76:K76"/>
    <mergeCell ref="G77:K77"/>
    <mergeCell ref="G79:K79"/>
    <mergeCell ref="G80:K80"/>
    <mergeCell ref="G81:K81"/>
    <mergeCell ref="G68:K68"/>
    <mergeCell ref="G69:K69"/>
    <mergeCell ref="G70:K70"/>
    <mergeCell ref="G71:K71"/>
    <mergeCell ref="G72:K72"/>
    <mergeCell ref="G74:K74"/>
    <mergeCell ref="G60:K60"/>
    <mergeCell ref="G62:K62"/>
    <mergeCell ref="G63:K63"/>
    <mergeCell ref="G64:K64"/>
    <mergeCell ref="G65:K65"/>
    <mergeCell ref="G66:K66"/>
    <mergeCell ref="G53:K53"/>
    <mergeCell ref="G54:K54"/>
    <mergeCell ref="G56:K56"/>
    <mergeCell ref="G57:K57"/>
    <mergeCell ref="G58:K58"/>
    <mergeCell ref="G59:K59"/>
    <mergeCell ref="G46:K46"/>
    <mergeCell ref="G47:K47"/>
    <mergeCell ref="G48:K48"/>
    <mergeCell ref="G50:K50"/>
    <mergeCell ref="G51:K51"/>
    <mergeCell ref="G52:K52"/>
    <mergeCell ref="G39:K39"/>
    <mergeCell ref="G40:K40"/>
    <mergeCell ref="G41:K41"/>
    <mergeCell ref="G42:K42"/>
    <mergeCell ref="G44:K44"/>
    <mergeCell ref="G45:K45"/>
    <mergeCell ref="G29:K29"/>
    <mergeCell ref="G30:K30"/>
    <mergeCell ref="G32:K32"/>
    <mergeCell ref="G33:K33"/>
    <mergeCell ref="G34:K34"/>
    <mergeCell ref="G38:K38"/>
    <mergeCell ref="G25:K25"/>
    <mergeCell ref="G26:K26"/>
    <mergeCell ref="G28:K28"/>
    <mergeCell ref="G14:K14"/>
    <mergeCell ref="G16:K16"/>
    <mergeCell ref="G17:K17"/>
    <mergeCell ref="G18:K18"/>
    <mergeCell ref="G19:K19"/>
    <mergeCell ref="G21:K21"/>
    <mergeCell ref="C2:C4"/>
    <mergeCell ref="G7:K7"/>
    <mergeCell ref="G10:K10"/>
    <mergeCell ref="G11:K11"/>
    <mergeCell ref="G12:K12"/>
    <mergeCell ref="G13:K13"/>
    <mergeCell ref="G22:K22"/>
    <mergeCell ref="G23:K23"/>
    <mergeCell ref="G24:K24"/>
  </mergeCells>
  <conditionalFormatting sqref="AC135">
    <cfRule type="cellIs" dxfId="65" priority="63" operator="equal">
      <formula>"Pass"</formula>
    </cfRule>
    <cfRule type="cellIs" dxfId="64" priority="64" operator="equal">
      <formula>"Fail"</formula>
    </cfRule>
  </conditionalFormatting>
  <conditionalFormatting sqref="AC9 AC15 AC20 AC27 AC31 AC49 AC55 AC61 AC67 AC78 AC84 AC90 AC98 AC101 AC103 AC106 AC108 AC113 AC115 AC119 AC123 AC125 AC129 AC141 AC37 AC43 AC73">
    <cfRule type="cellIs" dxfId="63" priority="65" operator="equal">
      <formula>"Pass"</formula>
    </cfRule>
    <cfRule type="cellIs" dxfId="62" priority="66" operator="equal">
      <formula>"Fail"</formula>
    </cfRule>
  </conditionalFormatting>
  <conditionalFormatting sqref="E9">
    <cfRule type="cellIs" dxfId="61" priority="61" operator="equal">
      <formula>"Pass"</formula>
    </cfRule>
    <cfRule type="cellIs" dxfId="60" priority="62" operator="equal">
      <formula>"Fail"</formula>
    </cfRule>
  </conditionalFormatting>
  <conditionalFormatting sqref="E43">
    <cfRule type="cellIs" dxfId="59" priority="49" operator="equal">
      <formula>"Pass"</formula>
    </cfRule>
    <cfRule type="cellIs" dxfId="58" priority="50" operator="equal">
      <formula>"Fail"</formula>
    </cfRule>
  </conditionalFormatting>
  <conditionalFormatting sqref="E98">
    <cfRule type="cellIs" dxfId="57" priority="31" operator="equal">
      <formula>"Pass"</formula>
    </cfRule>
    <cfRule type="cellIs" dxfId="56" priority="32" operator="equal">
      <formula>"Fail"</formula>
    </cfRule>
  </conditionalFormatting>
  <conditionalFormatting sqref="E15">
    <cfRule type="cellIs" dxfId="55" priority="59" operator="equal">
      <formula>"Pass"</formula>
    </cfRule>
    <cfRule type="cellIs" dxfId="54" priority="60" operator="equal">
      <formula>"Fail"</formula>
    </cfRule>
  </conditionalFormatting>
  <conditionalFormatting sqref="E20">
    <cfRule type="cellIs" dxfId="53" priority="57" operator="equal">
      <formula>"Pass"</formula>
    </cfRule>
    <cfRule type="cellIs" dxfId="52" priority="58" operator="equal">
      <formula>"Fail"</formula>
    </cfRule>
  </conditionalFormatting>
  <conditionalFormatting sqref="E27">
    <cfRule type="cellIs" dxfId="51" priority="55" operator="equal">
      <formula>"Pass"</formula>
    </cfRule>
    <cfRule type="cellIs" dxfId="50" priority="56" operator="equal">
      <formula>"Fail"</formula>
    </cfRule>
  </conditionalFormatting>
  <conditionalFormatting sqref="E31">
    <cfRule type="cellIs" dxfId="49" priority="53" operator="equal">
      <formula>"Pass"</formula>
    </cfRule>
    <cfRule type="cellIs" dxfId="48" priority="54" operator="equal">
      <formula>"Fail"</formula>
    </cfRule>
  </conditionalFormatting>
  <conditionalFormatting sqref="E37">
    <cfRule type="cellIs" dxfId="47" priority="51" operator="equal">
      <formula>"Pass"</formula>
    </cfRule>
    <cfRule type="cellIs" dxfId="46" priority="52" operator="equal">
      <formula>"Fail"</formula>
    </cfRule>
  </conditionalFormatting>
  <conditionalFormatting sqref="E49">
    <cfRule type="cellIs" dxfId="45" priority="47" operator="equal">
      <formula>"Pass"</formula>
    </cfRule>
    <cfRule type="cellIs" dxfId="44" priority="48" operator="equal">
      <formula>"Fail"</formula>
    </cfRule>
  </conditionalFormatting>
  <conditionalFormatting sqref="E55">
    <cfRule type="cellIs" dxfId="43" priority="45" operator="equal">
      <formula>"Pass"</formula>
    </cfRule>
    <cfRule type="cellIs" dxfId="42" priority="46" operator="equal">
      <formula>"Fail"</formula>
    </cfRule>
  </conditionalFormatting>
  <conditionalFormatting sqref="E61">
    <cfRule type="cellIs" dxfId="41" priority="43" operator="equal">
      <formula>"Pass"</formula>
    </cfRule>
    <cfRule type="cellIs" dxfId="40" priority="44" operator="equal">
      <formula>"Fail"</formula>
    </cfRule>
  </conditionalFormatting>
  <conditionalFormatting sqref="E67">
    <cfRule type="cellIs" dxfId="39" priority="41" operator="equal">
      <formula>"Pass"</formula>
    </cfRule>
    <cfRule type="cellIs" dxfId="38" priority="42" operator="equal">
      <formula>"Fail"</formula>
    </cfRule>
  </conditionalFormatting>
  <conditionalFormatting sqref="E73">
    <cfRule type="cellIs" dxfId="37" priority="39" operator="equal">
      <formula>"Pass"</formula>
    </cfRule>
    <cfRule type="cellIs" dxfId="36" priority="40" operator="equal">
      <formula>"Fail"</formula>
    </cfRule>
  </conditionalFormatting>
  <conditionalFormatting sqref="E78">
    <cfRule type="cellIs" dxfId="35" priority="37" operator="equal">
      <formula>"Pass"</formula>
    </cfRule>
    <cfRule type="cellIs" dxfId="34" priority="38" operator="equal">
      <formula>"Fail"</formula>
    </cfRule>
  </conditionalFormatting>
  <conditionalFormatting sqref="E84">
    <cfRule type="cellIs" dxfId="33" priority="35" operator="equal">
      <formula>"Pass"</formula>
    </cfRule>
    <cfRule type="cellIs" dxfId="32" priority="36" operator="equal">
      <formula>"Fail"</formula>
    </cfRule>
  </conditionalFormatting>
  <conditionalFormatting sqref="E90">
    <cfRule type="cellIs" dxfId="31" priority="33" operator="equal">
      <formula>"Pass"</formula>
    </cfRule>
    <cfRule type="cellIs" dxfId="30" priority="34" operator="equal">
      <formula>"Fail"</formula>
    </cfRule>
  </conditionalFormatting>
  <conditionalFormatting sqref="E101">
    <cfRule type="cellIs" dxfId="29" priority="29" operator="equal">
      <formula>"Pass"</formula>
    </cfRule>
    <cfRule type="cellIs" dxfId="28" priority="30" operator="equal">
      <formula>"Fail"</formula>
    </cfRule>
  </conditionalFormatting>
  <conditionalFormatting sqref="E103">
    <cfRule type="cellIs" dxfId="27" priority="27" operator="equal">
      <formula>"Pass"</formula>
    </cfRule>
    <cfRule type="cellIs" dxfId="26" priority="28" operator="equal">
      <formula>"Fail"</formula>
    </cfRule>
  </conditionalFormatting>
  <conditionalFormatting sqref="E106">
    <cfRule type="cellIs" dxfId="25" priority="25" operator="equal">
      <formula>"Pass"</formula>
    </cfRule>
    <cfRule type="cellIs" dxfId="24" priority="26" operator="equal">
      <formula>"Fail"</formula>
    </cfRule>
  </conditionalFormatting>
  <conditionalFormatting sqref="E108">
    <cfRule type="cellIs" dxfId="23" priority="23" operator="equal">
      <formula>"Pass"</formula>
    </cfRule>
    <cfRule type="cellIs" dxfId="22" priority="24" operator="equal">
      <formula>"Fail"</formula>
    </cfRule>
  </conditionalFormatting>
  <conditionalFormatting sqref="E113">
    <cfRule type="cellIs" dxfId="21" priority="21" operator="equal">
      <formula>"Pass"</formula>
    </cfRule>
    <cfRule type="cellIs" dxfId="20" priority="22" operator="equal">
      <formula>"Fail"</formula>
    </cfRule>
  </conditionalFormatting>
  <conditionalFormatting sqref="E115">
    <cfRule type="cellIs" dxfId="19" priority="19" operator="equal">
      <formula>"Pass"</formula>
    </cfRule>
    <cfRule type="cellIs" dxfId="18" priority="20" operator="equal">
      <formula>"Fail"</formula>
    </cfRule>
  </conditionalFormatting>
  <conditionalFormatting sqref="E119">
    <cfRule type="cellIs" dxfId="17" priority="17" operator="equal">
      <formula>"Pass"</formula>
    </cfRule>
    <cfRule type="cellIs" dxfId="16" priority="18" operator="equal">
      <formula>"Fail"</formula>
    </cfRule>
  </conditionalFormatting>
  <conditionalFormatting sqref="E123">
    <cfRule type="cellIs" dxfId="15" priority="15" operator="equal">
      <formula>"Pass"</formula>
    </cfRule>
    <cfRule type="cellIs" dxfId="14" priority="16" operator="equal">
      <formula>"Fail"</formula>
    </cfRule>
  </conditionalFormatting>
  <conditionalFormatting sqref="E125">
    <cfRule type="cellIs" dxfId="13" priority="13" operator="equal">
      <formula>"Pass"</formula>
    </cfRule>
    <cfRule type="cellIs" dxfId="12" priority="14" operator="equal">
      <formula>"Fail"</formula>
    </cfRule>
  </conditionalFormatting>
  <conditionalFormatting sqref="E129">
    <cfRule type="cellIs" dxfId="11" priority="11" operator="equal">
      <formula>"Pass"</formula>
    </cfRule>
    <cfRule type="cellIs" dxfId="10" priority="12" operator="equal">
      <formula>"Fail"</formula>
    </cfRule>
  </conditionalFormatting>
  <conditionalFormatting sqref="E135">
    <cfRule type="cellIs" dxfId="9" priority="9" operator="equal">
      <formula>"Pass"</formula>
    </cfRule>
    <cfRule type="cellIs" dxfId="8" priority="10" operator="equal">
      <formula>"Fail"</formula>
    </cfRule>
  </conditionalFormatting>
  <conditionalFormatting sqref="E141">
    <cfRule type="cellIs" dxfId="7" priority="7" operator="equal">
      <formula>"Pass"</formula>
    </cfRule>
    <cfRule type="cellIs" dxfId="6" priority="8" operator="equal">
      <formula>"Fail"</formula>
    </cfRule>
  </conditionalFormatting>
  <conditionalFormatting sqref="E158">
    <cfRule type="cellIs" dxfId="5" priority="5" operator="equal">
      <formula>"Fail"</formula>
    </cfRule>
    <cfRule type="cellIs" dxfId="4" priority="6" operator="equal">
      <formula>"Pass"</formula>
    </cfRule>
  </conditionalFormatting>
  <conditionalFormatting sqref="AC145">
    <cfRule type="cellIs" dxfId="3" priority="3" operator="equal">
      <formula>"Pass"</formula>
    </cfRule>
    <cfRule type="cellIs" dxfId="2" priority="4" operator="equal">
      <formula>"Fail"</formula>
    </cfRule>
  </conditionalFormatting>
  <conditionalFormatting sqref="E145">
    <cfRule type="cellIs" dxfId="1" priority="1" operator="equal">
      <formula>"Pass"</formula>
    </cfRule>
    <cfRule type="cellIs" dxfId="0" priority="2" operator="equal">
      <formula>"Fail"</formula>
    </cfRule>
  </conditionalFormatting>
  <dataValidations count="2">
    <dataValidation allowBlank="1" showInputMessage="1" showErrorMessage="1" sqref="AA2:AA5 I2:I5 K2:K5 M2:X5 AD2:AE5 E1:F1 E6:F6" xr:uid="{EA2BCC2E-5308-4E06-8A8E-96F70271D89D}"/>
    <dataValidation type="whole" allowBlank="1" showInputMessage="1" showErrorMessage="1" sqref="E28:E30 E124 E50:E54 E16:E19 E21:E26 E32:E36 E38:E42 E44:E48 F37:F95 E74:E77 E126:E128 E79:E83 E56:E60 E130:E134 E62:E66 E68:E72 E85:E89 E142:E144 E99:E100 E104:E105 E109:E112 F98:F151 E120:E122 E136:E140 F9:F34 E10:E14 E91:E97 E102 E107 E114 E116:E118 E146:E151" xr:uid="{E84C195C-4E2E-40F4-8319-F702EA2330F2}">
      <formula1>1</formula1>
      <formula2>5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Self Assesement for Level D</vt:lpstr>
      <vt:lpstr>Self Assesment Levels A, B, C</vt:lpstr>
      <vt:lpstr>Project Scores</vt:lpstr>
      <vt:lpstr>Program Scores</vt:lpstr>
      <vt:lpstr>Portfolio Scores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besnik skenderi</dc:creator>
  <cp:lastModifiedBy>besnik skenderi</cp:lastModifiedBy>
  <dcterms:created xsi:type="dcterms:W3CDTF">2021-04-30T09:18:20Z</dcterms:created>
  <dcterms:modified xsi:type="dcterms:W3CDTF">2022-07-03T14:21:22Z</dcterms:modified>
</cp:coreProperties>
</file>